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0" yWindow="0" windowWidth="0" windowHeight="0"/>
  </bookViews>
  <sheets>
    <sheet name="Rekapitulace stavby" sheetId="1" r:id="rId1"/>
    <sheet name="SO01 - Stavební část" sheetId="2" r:id="rId2"/>
    <sheet name="SO02 - Technologie, fólie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'SO01 - Stavební část'!$C$94:$K$1003</definedName>
    <definedName name="_xlnm.Print_Area" localSheetId="1">'SO01 - Stavební část'!$C$4:$J$39,'SO01 - Stavební část'!$C$45:$J$76,'SO01 - Stavební část'!$C$82:$K$1003</definedName>
    <definedName name="_xlnm.Print_Titles" localSheetId="1">'SO01 - Stavební část'!$94:$94</definedName>
    <definedName name="_xlnm._FilterDatabase" localSheetId="2" hidden="1">'SO02 - Technologie, fólie...'!$C$83:$K$160</definedName>
    <definedName name="_xlnm.Print_Area" localSheetId="2">'SO02 - Technologie, fólie...'!$C$4:$J$39,'SO02 - Technologie, fólie...'!$C$45:$J$65,'SO02 - Technologie, fólie...'!$C$71:$K$160</definedName>
    <definedName name="_xlnm.Print_Titles" localSheetId="2">'SO02 - Technologie, fólie...'!$83:$83</definedName>
    <definedName name="_xlnm._FilterDatabase" localSheetId="3" hidden="1">'VRN - Vedlejší rozpočtové...'!$C$84:$K$107</definedName>
    <definedName name="_xlnm.Print_Area" localSheetId="3">'VRN - Vedlejší rozpočtové...'!$C$4:$J$39,'VRN - Vedlejší rozpočtové...'!$C$45:$J$66,'VRN - Vedlejší rozpočtové...'!$C$72:$K$107</definedName>
    <definedName name="_xlnm.Print_Titles" localSheetId="3">'VRN - Vedlejší rozpočtové...'!$84:$84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3" r="J37"/>
  <c r="J36"/>
  <c i="1" r="AY56"/>
  <c i="3" r="J35"/>
  <c i="1" r="AX56"/>
  <c i="3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2" r="J37"/>
  <c r="J36"/>
  <c i="1" r="AY55"/>
  <c i="2" r="J35"/>
  <c i="1" r="AX55"/>
  <c i="2" r="BI1002"/>
  <c r="BH1002"/>
  <c r="BG1002"/>
  <c r="BF1002"/>
  <c r="T1002"/>
  <c r="R1002"/>
  <c r="P1002"/>
  <c r="BI1001"/>
  <c r="BH1001"/>
  <c r="BG1001"/>
  <c r="BF1001"/>
  <c r="T1001"/>
  <c r="R1001"/>
  <c r="P1001"/>
  <c r="BI1000"/>
  <c r="BH1000"/>
  <c r="BG1000"/>
  <c r="BF1000"/>
  <c r="T1000"/>
  <c r="R1000"/>
  <c r="P1000"/>
  <c r="BI999"/>
  <c r="BH999"/>
  <c r="BG999"/>
  <c r="BF999"/>
  <c r="T999"/>
  <c r="R999"/>
  <c r="P999"/>
  <c r="BI992"/>
  <c r="BH992"/>
  <c r="BG992"/>
  <c r="BF992"/>
  <c r="T992"/>
  <c r="R992"/>
  <c r="P992"/>
  <c r="BI989"/>
  <c r="BH989"/>
  <c r="BG989"/>
  <c r="BF989"/>
  <c r="T989"/>
  <c r="T988"/>
  <c r="R989"/>
  <c r="R988"/>
  <c r="P989"/>
  <c r="P988"/>
  <c r="BI980"/>
  <c r="BH980"/>
  <c r="BG980"/>
  <c r="BF980"/>
  <c r="T980"/>
  <c r="T979"/>
  <c r="R980"/>
  <c r="R979"/>
  <c r="P980"/>
  <c r="P979"/>
  <c r="BI977"/>
  <c r="BH977"/>
  <c r="BG977"/>
  <c r="BF977"/>
  <c r="T977"/>
  <c r="R977"/>
  <c r="P977"/>
  <c r="BI975"/>
  <c r="BH975"/>
  <c r="BG975"/>
  <c r="BF975"/>
  <c r="T975"/>
  <c r="R975"/>
  <c r="P975"/>
  <c r="BI963"/>
  <c r="BH963"/>
  <c r="BG963"/>
  <c r="BF963"/>
  <c r="T963"/>
  <c r="R963"/>
  <c r="P963"/>
  <c r="BI959"/>
  <c r="BH959"/>
  <c r="BG959"/>
  <c r="BF959"/>
  <c r="T959"/>
  <c r="T958"/>
  <c r="R959"/>
  <c r="R958"/>
  <c r="P959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49"/>
  <c r="BH949"/>
  <c r="BG949"/>
  <c r="BF949"/>
  <c r="T949"/>
  <c r="R949"/>
  <c r="P949"/>
  <c r="BI947"/>
  <c r="BH947"/>
  <c r="BG947"/>
  <c r="BF947"/>
  <c r="T947"/>
  <c r="R947"/>
  <c r="P947"/>
  <c r="BI945"/>
  <c r="BH945"/>
  <c r="BG945"/>
  <c r="BF945"/>
  <c r="T945"/>
  <c r="R945"/>
  <c r="P945"/>
  <c r="BI922"/>
  <c r="BH922"/>
  <c r="BG922"/>
  <c r="BF922"/>
  <c r="T922"/>
  <c r="R922"/>
  <c r="P922"/>
  <c r="BI905"/>
  <c r="BH905"/>
  <c r="BG905"/>
  <c r="BF905"/>
  <c r="T905"/>
  <c r="R905"/>
  <c r="P905"/>
  <c r="BI890"/>
  <c r="BH890"/>
  <c r="BG890"/>
  <c r="BF890"/>
  <c r="T890"/>
  <c r="R890"/>
  <c r="P890"/>
  <c r="BI868"/>
  <c r="BH868"/>
  <c r="BG868"/>
  <c r="BF868"/>
  <c r="T868"/>
  <c r="R868"/>
  <c r="P868"/>
  <c r="BI847"/>
  <c r="BH847"/>
  <c r="BG847"/>
  <c r="BF847"/>
  <c r="T847"/>
  <c r="R847"/>
  <c r="P847"/>
  <c r="BI839"/>
  <c r="BH839"/>
  <c r="BG839"/>
  <c r="BF839"/>
  <c r="T839"/>
  <c r="R839"/>
  <c r="P839"/>
  <c r="BI823"/>
  <c r="BH823"/>
  <c r="BG823"/>
  <c r="BF823"/>
  <c r="T823"/>
  <c r="R823"/>
  <c r="P823"/>
  <c r="BI816"/>
  <c r="BH816"/>
  <c r="BG816"/>
  <c r="BF816"/>
  <c r="T816"/>
  <c r="R816"/>
  <c r="P816"/>
  <c r="BI809"/>
  <c r="BH809"/>
  <c r="BG809"/>
  <c r="BF809"/>
  <c r="T809"/>
  <c r="R809"/>
  <c r="P809"/>
  <c r="BI805"/>
  <c r="BH805"/>
  <c r="BG805"/>
  <c r="BF805"/>
  <c r="T805"/>
  <c r="R805"/>
  <c r="P805"/>
  <c r="BI800"/>
  <c r="BH800"/>
  <c r="BG800"/>
  <c r="BF800"/>
  <c r="T800"/>
  <c r="R800"/>
  <c r="P800"/>
  <c r="BI791"/>
  <c r="BH791"/>
  <c r="BG791"/>
  <c r="BF791"/>
  <c r="T791"/>
  <c r="R791"/>
  <c r="P791"/>
  <c r="BI783"/>
  <c r="BH783"/>
  <c r="BG783"/>
  <c r="BF783"/>
  <c r="T783"/>
  <c r="R783"/>
  <c r="P783"/>
  <c r="BI762"/>
  <c r="BH762"/>
  <c r="BG762"/>
  <c r="BF762"/>
  <c r="T762"/>
  <c r="R762"/>
  <c r="P762"/>
  <c r="BI755"/>
  <c r="BH755"/>
  <c r="BG755"/>
  <c r="BF755"/>
  <c r="T755"/>
  <c r="R755"/>
  <c r="P755"/>
  <c r="BI742"/>
  <c r="BH742"/>
  <c r="BG742"/>
  <c r="BF742"/>
  <c r="T742"/>
  <c r="R742"/>
  <c r="P742"/>
  <c r="BI733"/>
  <c r="BH733"/>
  <c r="BG733"/>
  <c r="BF733"/>
  <c r="T733"/>
  <c r="R733"/>
  <c r="P733"/>
  <c r="BI724"/>
  <c r="BH724"/>
  <c r="BG724"/>
  <c r="BF724"/>
  <c r="T724"/>
  <c r="R724"/>
  <c r="P724"/>
  <c r="BI717"/>
  <c r="BH717"/>
  <c r="BG717"/>
  <c r="BF717"/>
  <c r="T717"/>
  <c r="R717"/>
  <c r="P717"/>
  <c r="BI708"/>
  <c r="BH708"/>
  <c r="BG708"/>
  <c r="BF708"/>
  <c r="T708"/>
  <c r="R708"/>
  <c r="P708"/>
  <c r="BI677"/>
  <c r="BH677"/>
  <c r="BG677"/>
  <c r="BF677"/>
  <c r="T677"/>
  <c r="R677"/>
  <c r="P677"/>
  <c r="BI672"/>
  <c r="BH672"/>
  <c r="BG672"/>
  <c r="BF672"/>
  <c r="T672"/>
  <c r="R672"/>
  <c r="P672"/>
  <c r="BI667"/>
  <c r="BH667"/>
  <c r="BG667"/>
  <c r="BF667"/>
  <c r="T667"/>
  <c r="R667"/>
  <c r="P667"/>
  <c r="BI659"/>
  <c r="BH659"/>
  <c r="BG659"/>
  <c r="BF659"/>
  <c r="T659"/>
  <c r="R659"/>
  <c r="P659"/>
  <c r="BI649"/>
  <c r="BH649"/>
  <c r="BG649"/>
  <c r="BF649"/>
  <c r="T649"/>
  <c r="R649"/>
  <c r="P649"/>
  <c r="BI642"/>
  <c r="BH642"/>
  <c r="BG642"/>
  <c r="BF642"/>
  <c r="T642"/>
  <c r="T641"/>
  <c r="R642"/>
  <c r="R641"/>
  <c r="P642"/>
  <c r="P641"/>
  <c r="BI629"/>
  <c r="BH629"/>
  <c r="BG629"/>
  <c r="BF629"/>
  <c r="T629"/>
  <c r="R629"/>
  <c r="P629"/>
  <c r="BI599"/>
  <c r="BH599"/>
  <c r="BG599"/>
  <c r="BF599"/>
  <c r="T599"/>
  <c r="R599"/>
  <c r="P599"/>
  <c r="BI586"/>
  <c r="BH586"/>
  <c r="BG586"/>
  <c r="BF586"/>
  <c r="T586"/>
  <c r="R586"/>
  <c r="P586"/>
  <c r="BI564"/>
  <c r="BH564"/>
  <c r="BG564"/>
  <c r="BF564"/>
  <c r="T564"/>
  <c r="R564"/>
  <c r="P564"/>
  <c r="BI552"/>
  <c r="BH552"/>
  <c r="BG552"/>
  <c r="BF552"/>
  <c r="T552"/>
  <c r="R552"/>
  <c r="P552"/>
  <c r="BI545"/>
  <c r="BH545"/>
  <c r="BG545"/>
  <c r="BF545"/>
  <c r="T545"/>
  <c r="R545"/>
  <c r="P545"/>
  <c r="BI543"/>
  <c r="BH543"/>
  <c r="BG543"/>
  <c r="BF543"/>
  <c r="T543"/>
  <c r="R543"/>
  <c r="P543"/>
  <c r="BI515"/>
  <c r="BH515"/>
  <c r="BG515"/>
  <c r="BF515"/>
  <c r="T515"/>
  <c r="R515"/>
  <c r="P515"/>
  <c r="BI509"/>
  <c r="BH509"/>
  <c r="BG509"/>
  <c r="BF509"/>
  <c r="T509"/>
  <c r="R509"/>
  <c r="P509"/>
  <c r="BI499"/>
  <c r="BH499"/>
  <c r="BG499"/>
  <c r="BF499"/>
  <c r="T499"/>
  <c r="R499"/>
  <c r="P499"/>
  <c r="BI489"/>
  <c r="BH489"/>
  <c r="BG489"/>
  <c r="BF489"/>
  <c r="T489"/>
  <c r="R489"/>
  <c r="P489"/>
  <c r="BI473"/>
  <c r="BH473"/>
  <c r="BG473"/>
  <c r="BF473"/>
  <c r="T473"/>
  <c r="R473"/>
  <c r="P473"/>
  <c r="BI461"/>
  <c r="BH461"/>
  <c r="BG461"/>
  <c r="BF461"/>
  <c r="T461"/>
  <c r="R461"/>
  <c r="P461"/>
  <c r="BI449"/>
  <c r="BH449"/>
  <c r="BG449"/>
  <c r="BF449"/>
  <c r="T449"/>
  <c r="R449"/>
  <c r="P449"/>
  <c r="BI437"/>
  <c r="BH437"/>
  <c r="BG437"/>
  <c r="BF437"/>
  <c r="T437"/>
  <c r="R437"/>
  <c r="P437"/>
  <c r="BI423"/>
  <c r="BH423"/>
  <c r="BG423"/>
  <c r="BF423"/>
  <c r="T423"/>
  <c r="R423"/>
  <c r="P423"/>
  <c r="BI410"/>
  <c r="BH410"/>
  <c r="BG410"/>
  <c r="BF410"/>
  <c r="T410"/>
  <c r="R410"/>
  <c r="P410"/>
  <c r="BI372"/>
  <c r="BH372"/>
  <c r="BG372"/>
  <c r="BF372"/>
  <c r="T372"/>
  <c r="R372"/>
  <c r="P372"/>
  <c r="BI362"/>
  <c r="BH362"/>
  <c r="BG362"/>
  <c r="BF362"/>
  <c r="T362"/>
  <c r="R362"/>
  <c r="P362"/>
  <c r="BI352"/>
  <c r="BH352"/>
  <c r="BG352"/>
  <c r="BF352"/>
  <c r="T352"/>
  <c r="R352"/>
  <c r="P352"/>
  <c r="BI338"/>
  <c r="BH338"/>
  <c r="BG338"/>
  <c r="BF338"/>
  <c r="T338"/>
  <c r="R338"/>
  <c r="P338"/>
  <c r="BI324"/>
  <c r="BH324"/>
  <c r="BG324"/>
  <c r="BF324"/>
  <c r="T324"/>
  <c r="R324"/>
  <c r="P324"/>
  <c r="BI299"/>
  <c r="BH299"/>
  <c r="BG299"/>
  <c r="BF299"/>
  <c r="T299"/>
  <c r="R299"/>
  <c r="P299"/>
  <c r="BI268"/>
  <c r="BH268"/>
  <c r="BG268"/>
  <c r="BF268"/>
  <c r="T268"/>
  <c r="R268"/>
  <c r="P268"/>
  <c r="BI252"/>
  <c r="BH252"/>
  <c r="BG252"/>
  <c r="BF252"/>
  <c r="T252"/>
  <c r="R252"/>
  <c r="P252"/>
  <c r="BI236"/>
  <c r="BH236"/>
  <c r="BG236"/>
  <c r="BF236"/>
  <c r="T236"/>
  <c r="R236"/>
  <c r="P236"/>
  <c r="BI228"/>
  <c r="BH228"/>
  <c r="BG228"/>
  <c r="BF228"/>
  <c r="T228"/>
  <c r="R228"/>
  <c r="P228"/>
  <c r="BI220"/>
  <c r="BH220"/>
  <c r="BG220"/>
  <c r="BF220"/>
  <c r="T220"/>
  <c r="R220"/>
  <c r="P220"/>
  <c r="BI186"/>
  <c r="BH186"/>
  <c r="BG186"/>
  <c r="BF186"/>
  <c r="T186"/>
  <c r="R186"/>
  <c r="P186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6"/>
  <c r="BH156"/>
  <c r="BG156"/>
  <c r="BF156"/>
  <c r="T156"/>
  <c r="R156"/>
  <c r="P156"/>
  <c r="BI146"/>
  <c r="BH146"/>
  <c r="BG146"/>
  <c r="BF146"/>
  <c r="T146"/>
  <c r="R146"/>
  <c r="P146"/>
  <c r="BI136"/>
  <c r="BH136"/>
  <c r="BG136"/>
  <c r="BF136"/>
  <c r="T136"/>
  <c r="R136"/>
  <c r="P136"/>
  <c r="BI133"/>
  <c r="BH133"/>
  <c r="BG133"/>
  <c r="BF133"/>
  <c r="T133"/>
  <c r="R133"/>
  <c r="P133"/>
  <c r="BI125"/>
  <c r="BH125"/>
  <c r="BG125"/>
  <c r="BF125"/>
  <c r="T125"/>
  <c r="R125"/>
  <c r="P125"/>
  <c r="BI122"/>
  <c r="BH122"/>
  <c r="BG122"/>
  <c r="BF122"/>
  <c r="T122"/>
  <c r="R122"/>
  <c r="P122"/>
  <c r="BI114"/>
  <c r="BH114"/>
  <c r="BG114"/>
  <c r="BF114"/>
  <c r="T114"/>
  <c r="R114"/>
  <c r="P114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89"/>
  <c r="E7"/>
  <c r="E48"/>
  <c i="1" r="L50"/>
  <c r="AM50"/>
  <c r="AM49"/>
  <c r="L49"/>
  <c r="AM47"/>
  <c r="L47"/>
  <c r="L45"/>
  <c r="L44"/>
  <c i="2" r="J552"/>
  <c r="BK783"/>
  <c i="3" r="J137"/>
  <c r="J100"/>
  <c r="BK121"/>
  <c i="2" r="J410"/>
  <c r="BK742"/>
  <c r="BK125"/>
  <c i="3" r="J121"/>
  <c r="BK91"/>
  <c r="BK100"/>
  <c i="4" r="J106"/>
  <c r="J98"/>
  <c r="BK100"/>
  <c i="2" r="J1001"/>
  <c r="BK989"/>
  <c r="J959"/>
  <c r="J809"/>
  <c r="BK708"/>
  <c r="BK545"/>
  <c r="BK423"/>
  <c r="J252"/>
  <c r="J156"/>
  <c r="J136"/>
  <c r="BK1000"/>
  <c r="J954"/>
  <c r="J949"/>
  <c r="J823"/>
  <c r="BK659"/>
  <c r="BK461"/>
  <c r="J338"/>
  <c r="J164"/>
  <c r="J999"/>
  <c r="J975"/>
  <c r="BK890"/>
  <c r="BK809"/>
  <c r="J755"/>
  <c r="BK677"/>
  <c r="J642"/>
  <c r="J437"/>
  <c r="BK179"/>
  <c r="BK1001"/>
  <c r="J963"/>
  <c r="BK847"/>
  <c r="J677"/>
  <c r="BK586"/>
  <c r="BK473"/>
  <c r="BK324"/>
  <c r="BK158"/>
  <c i="3" r="J160"/>
  <c r="J150"/>
  <c r="BK142"/>
  <c r="BK128"/>
  <c r="BK110"/>
  <c r="BK104"/>
  <c r="BK89"/>
  <c r="BK145"/>
  <c r="BK125"/>
  <c r="J114"/>
  <c r="J104"/>
  <c r="BK92"/>
  <c r="BK152"/>
  <c r="J134"/>
  <c r="J127"/>
  <c r="BK115"/>
  <c r="J106"/>
  <c r="BK160"/>
  <c r="BK155"/>
  <c r="BK143"/>
  <c r="J135"/>
  <c r="J126"/>
  <c r="BK116"/>
  <c r="J99"/>
  <c r="BK87"/>
  <c i="2" r="J868"/>
  <c r="J629"/>
  <c r="J449"/>
  <c r="J268"/>
  <c r="BK136"/>
  <c r="BK977"/>
  <c r="BK945"/>
  <c r="BK868"/>
  <c r="J800"/>
  <c r="J708"/>
  <c r="BK509"/>
  <c r="J352"/>
  <c r="J158"/>
  <c r="J977"/>
  <c r="J945"/>
  <c r="BK649"/>
  <c r="J545"/>
  <c r="BK437"/>
  <c r="J179"/>
  <c r="J104"/>
  <c i="3" r="J151"/>
  <c r="J146"/>
  <c r="BK126"/>
  <c r="J108"/>
  <c r="J103"/>
  <c r="J88"/>
  <c r="BK144"/>
  <c r="BK123"/>
  <c r="J116"/>
  <c r="J107"/>
  <c r="BK94"/>
  <c r="BK154"/>
  <c r="BK135"/>
  <c r="J132"/>
  <c r="BK118"/>
  <c r="BK105"/>
  <c r="BK159"/>
  <c r="BK146"/>
  <c r="BK137"/>
  <c r="J128"/>
  <c r="J101"/>
  <c r="J92"/>
  <c i="4" r="J103"/>
  <c r="BK88"/>
  <c i="2" r="BK1002"/>
  <c r="J989"/>
  <c r="BK905"/>
  <c r="BK816"/>
  <c r="J717"/>
  <c r="BK564"/>
  <c r="J515"/>
  <c r="J324"/>
  <c r="BK164"/>
  <c r="J133"/>
  <c r="J1002"/>
  <c r="BK963"/>
  <c r="BK952"/>
  <c r="BK947"/>
  <c r="J816"/>
  <c r="BK499"/>
  <c r="BK352"/>
  <c r="BK173"/>
  <c i="1" r="AS54"/>
  <c i="2" r="J649"/>
  <c r="BK372"/>
  <c r="J220"/>
  <c r="J956"/>
  <c r="BK733"/>
  <c r="BK629"/>
  <c r="BK515"/>
  <c r="BK338"/>
  <c r="J173"/>
  <c i="3" r="J159"/>
  <c r="J148"/>
  <c r="BK139"/>
  <c r="BK127"/>
  <c r="J109"/>
  <c r="BK102"/>
  <c r="BK153"/>
  <c r="BK148"/>
  <c r="J120"/>
  <c r="BK112"/>
  <c r="J98"/>
  <c r="J91"/>
  <c r="BK136"/>
  <c r="J131"/>
  <c r="BK120"/>
  <c r="BK109"/>
  <c r="J158"/>
  <c r="J145"/>
  <c r="J136"/>
  <c r="J125"/>
  <c r="BK113"/>
  <c r="J89"/>
  <c i="4" r="J100"/>
  <c r="J92"/>
  <c r="BK95"/>
  <c r="BK90"/>
  <c r="J90"/>
  <c r="J88"/>
  <c i="2" r="BK999"/>
  <c r="J839"/>
  <c r="BK755"/>
  <c r="J599"/>
  <c r="J489"/>
  <c r="J362"/>
  <c r="BK220"/>
  <c r="BK167"/>
  <c r="J125"/>
  <c r="BK104"/>
  <c r="BK975"/>
  <c r="J952"/>
  <c r="J890"/>
  <c r="BK800"/>
  <c r="J564"/>
  <c r="J372"/>
  <c r="J236"/>
  <c r="BK133"/>
  <c r="BK992"/>
  <c r="J922"/>
  <c r="BK839"/>
  <c r="J791"/>
  <c r="J724"/>
  <c r="J667"/>
  <c r="J499"/>
  <c r="BK299"/>
  <c r="J114"/>
  <c r="J947"/>
  <c r="BK762"/>
  <c r="BK642"/>
  <c r="J543"/>
  <c r="J423"/>
  <c r="BK186"/>
  <c r="BK114"/>
  <c i="3" r="J153"/>
  <c r="BK147"/>
  <c r="J138"/>
  <c r="BK122"/>
  <c r="BK107"/>
  <c r="BK101"/>
  <c r="BK151"/>
  <c r="BK134"/>
  <c r="J118"/>
  <c r="J110"/>
  <c r="J96"/>
  <c r="J87"/>
  <c r="BK140"/>
  <c r="BK130"/>
  <c r="J119"/>
  <c r="J113"/>
  <c r="BK99"/>
  <c r="J149"/>
  <c r="J139"/>
  <c r="J129"/>
  <c r="J123"/>
  <c r="BK108"/>
  <c r="J94"/>
  <c i="4" r="BK92"/>
  <c i="2" r="BK791"/>
  <c r="BK362"/>
  <c r="J167"/>
  <c r="BK98"/>
  <c r="BK954"/>
  <c r="J905"/>
  <c r="BK823"/>
  <c r="J762"/>
  <c r="J733"/>
  <c r="J659"/>
  <c r="BK449"/>
  <c r="BK228"/>
  <c r="J98"/>
  <c r="BK959"/>
  <c r="BK724"/>
  <c r="BK599"/>
  <c r="J509"/>
  <c r="J299"/>
  <c r="J146"/>
  <c i="3" r="BK158"/>
  <c r="BK149"/>
  <c r="J140"/>
  <c r="J111"/>
  <c r="BK106"/>
  <c r="J95"/>
  <c r="J147"/>
  <c r="BK131"/>
  <c r="BK119"/>
  <c r="BK111"/>
  <c r="J97"/>
  <c r="BK90"/>
  <c r="J141"/>
  <c r="BK124"/>
  <c r="BK114"/>
  <c r="J112"/>
  <c r="BK98"/>
  <c r="J154"/>
  <c r="J142"/>
  <c r="J133"/>
  <c r="J124"/>
  <c r="BK97"/>
  <c r="BK88"/>
  <c i="4" r="J95"/>
  <c r="BK98"/>
  <c i="2" r="J992"/>
  <c r="BK980"/>
  <c r="J805"/>
  <c r="BK667"/>
  <c r="BK543"/>
  <c r="J473"/>
  <c r="J228"/>
  <c r="J186"/>
  <c r="BK146"/>
  <c r="BK122"/>
  <c r="J980"/>
  <c r="BK956"/>
  <c r="BK949"/>
  <c r="J847"/>
  <c r="J586"/>
  <c r="BK410"/>
  <c r="BK252"/>
  <c r="BK156"/>
  <c r="BK805"/>
  <c r="J783"/>
  <c r="J742"/>
  <c r="BK717"/>
  <c r="J672"/>
  <c r="BK489"/>
  <c r="BK268"/>
  <c r="J1000"/>
  <c r="BK922"/>
  <c r="BK672"/>
  <c r="BK552"/>
  <c r="J461"/>
  <c r="BK236"/>
  <c r="J122"/>
  <c i="3" r="J152"/>
  <c r="J144"/>
  <c r="BK133"/>
  <c r="BK117"/>
  <c r="J105"/>
  <c r="J90"/>
  <c r="BK138"/>
  <c r="J130"/>
  <c r="J115"/>
  <c r="BK103"/>
  <c r="BK95"/>
  <c r="J155"/>
  <c r="J143"/>
  <c r="BK129"/>
  <c r="J117"/>
  <c r="J102"/>
  <c r="BK150"/>
  <c r="BK141"/>
  <c r="BK132"/>
  <c r="J122"/>
  <c r="BK96"/>
  <c i="4" r="BK103"/>
  <c r="BK106"/>
  <c i="2" l="1" r="T97"/>
  <c r="T166"/>
  <c r="BK185"/>
  <c r="J185"/>
  <c r="J63"/>
  <c r="P409"/>
  <c r="P488"/>
  <c r="T514"/>
  <c r="R648"/>
  <c r="R944"/>
  <c r="T962"/>
  <c r="T991"/>
  <c i="3" r="P86"/>
  <c r="BK93"/>
  <c r="J93"/>
  <c r="J62"/>
  <c r="P157"/>
  <c r="P156"/>
  <c i="2" r="R97"/>
  <c r="R166"/>
  <c r="R185"/>
  <c r="R409"/>
  <c r="R488"/>
  <c r="P514"/>
  <c r="BK648"/>
  <c r="J648"/>
  <c r="J68"/>
  <c r="BK944"/>
  <c r="J944"/>
  <c r="J69"/>
  <c r="BK962"/>
  <c r="J962"/>
  <c r="J72"/>
  <c r="R991"/>
  <c i="3" r="T86"/>
  <c r="P93"/>
  <c r="T157"/>
  <c r="T156"/>
  <c i="2" r="P97"/>
  <c r="P166"/>
  <c r="P185"/>
  <c r="T409"/>
  <c r="BK488"/>
  <c r="J488"/>
  <c r="J65"/>
  <c r="R514"/>
  <c r="T648"/>
  <c r="P944"/>
  <c r="R962"/>
  <c r="R961"/>
  <c r="P991"/>
  <c i="3" r="R86"/>
  <c r="R93"/>
  <c r="R157"/>
  <c r="R156"/>
  <c i="4" r="P87"/>
  <c r="T87"/>
  <c i="2" r="BK97"/>
  <c r="BK166"/>
  <c r="J166"/>
  <c r="J62"/>
  <c r="T185"/>
  <c r="BK409"/>
  <c r="J409"/>
  <c r="J64"/>
  <c r="T488"/>
  <c r="BK514"/>
  <c r="J514"/>
  <c r="J66"/>
  <c r="P648"/>
  <c r="T944"/>
  <c r="P962"/>
  <c r="P961"/>
  <c r="BK991"/>
  <c r="J991"/>
  <c r="J75"/>
  <c i="3" r="BK86"/>
  <c r="J86"/>
  <c r="J61"/>
  <c r="T93"/>
  <c r="BK157"/>
  <c r="J157"/>
  <c r="J64"/>
  <c i="4" r="BK87"/>
  <c r="J87"/>
  <c r="J61"/>
  <c r="R87"/>
  <c r="BK97"/>
  <c r="J97"/>
  <c r="J63"/>
  <c r="P97"/>
  <c r="R97"/>
  <c r="T97"/>
  <c i="2" r="BK958"/>
  <c r="J958"/>
  <c r="J70"/>
  <c r="BK979"/>
  <c r="J979"/>
  <c r="J73"/>
  <c r="BK988"/>
  <c r="J988"/>
  <c r="J74"/>
  <c r="BK641"/>
  <c r="J641"/>
  <c r="J67"/>
  <c i="4" r="BK94"/>
  <c r="J94"/>
  <c r="J62"/>
  <c r="BK102"/>
  <c r="J102"/>
  <c r="J64"/>
  <c r="BK105"/>
  <c r="J105"/>
  <c r="J65"/>
  <c r="J79"/>
  <c r="BE88"/>
  <c r="BE100"/>
  <c r="BE103"/>
  <c r="E75"/>
  <c r="BE90"/>
  <c r="BE98"/>
  <c r="F55"/>
  <c r="BE92"/>
  <c r="BE95"/>
  <c r="BE106"/>
  <c i="2" r="J97"/>
  <c r="J61"/>
  <c i="3" r="BE90"/>
  <c r="BE102"/>
  <c r="BE104"/>
  <c r="BE105"/>
  <c r="BE106"/>
  <c r="BE109"/>
  <c r="BE111"/>
  <c r="BE114"/>
  <c r="BE127"/>
  <c r="BE130"/>
  <c r="BE133"/>
  <c r="BE147"/>
  <c r="BE151"/>
  <c r="BE152"/>
  <c r="BE159"/>
  <c r="BE160"/>
  <c r="F81"/>
  <c r="BE89"/>
  <c r="BE92"/>
  <c r="BE94"/>
  <c r="BE100"/>
  <c r="BE103"/>
  <c r="BE107"/>
  <c r="BE110"/>
  <c r="BE116"/>
  <c r="BE119"/>
  <c r="BE122"/>
  <c r="BE125"/>
  <c r="BE137"/>
  <c r="BE138"/>
  <c r="BE142"/>
  <c r="BE143"/>
  <c r="BE144"/>
  <c r="BE145"/>
  <c r="BE148"/>
  <c r="BE149"/>
  <c r="BE150"/>
  <c r="E48"/>
  <c r="J52"/>
  <c r="BE88"/>
  <c r="BE101"/>
  <c r="BE108"/>
  <c r="BE120"/>
  <c r="BE121"/>
  <c r="BE126"/>
  <c r="BE128"/>
  <c r="BE132"/>
  <c r="BE136"/>
  <c r="BE139"/>
  <c r="BE140"/>
  <c r="BE141"/>
  <c r="BE146"/>
  <c r="BE153"/>
  <c r="BE155"/>
  <c r="BE158"/>
  <c r="BE87"/>
  <c r="BE91"/>
  <c r="BE95"/>
  <c r="BE96"/>
  <c r="BE97"/>
  <c r="BE98"/>
  <c r="BE99"/>
  <c r="BE112"/>
  <c r="BE113"/>
  <c r="BE115"/>
  <c r="BE117"/>
  <c r="BE118"/>
  <c r="BE123"/>
  <c r="BE124"/>
  <c r="BE129"/>
  <c r="BE131"/>
  <c r="BE134"/>
  <c r="BE135"/>
  <c r="BE154"/>
  <c i="2" r="E85"/>
  <c r="BE125"/>
  <c r="BE164"/>
  <c r="BE220"/>
  <c r="BE252"/>
  <c r="BE352"/>
  <c r="BE362"/>
  <c r="BE372"/>
  <c r="BE489"/>
  <c r="BE599"/>
  <c r="BE659"/>
  <c r="BE708"/>
  <c r="BE742"/>
  <c r="BE791"/>
  <c r="BE805"/>
  <c r="BE809"/>
  <c r="BE816"/>
  <c r="BE868"/>
  <c r="BE905"/>
  <c r="BE922"/>
  <c r="BE952"/>
  <c r="BE975"/>
  <c r="BE977"/>
  <c r="BE1000"/>
  <c r="F92"/>
  <c r="BE98"/>
  <c r="BE133"/>
  <c r="BE136"/>
  <c r="BE158"/>
  <c r="BE167"/>
  <c r="BE236"/>
  <c r="BE324"/>
  <c r="BE410"/>
  <c r="BE461"/>
  <c r="BE515"/>
  <c r="BE545"/>
  <c r="BE552"/>
  <c r="BE677"/>
  <c r="BE945"/>
  <c r="BE956"/>
  <c r="BE992"/>
  <c r="J52"/>
  <c r="BE104"/>
  <c r="BE122"/>
  <c r="BE146"/>
  <c r="BE179"/>
  <c r="BE186"/>
  <c r="BE268"/>
  <c r="BE299"/>
  <c r="BE338"/>
  <c r="BE423"/>
  <c r="BE473"/>
  <c r="BE509"/>
  <c r="BE543"/>
  <c r="BE564"/>
  <c r="BE586"/>
  <c r="BE649"/>
  <c r="BE667"/>
  <c r="BE672"/>
  <c r="BE717"/>
  <c r="BE755"/>
  <c r="BE947"/>
  <c r="BE949"/>
  <c r="BE954"/>
  <c r="BE959"/>
  <c r="BE1001"/>
  <c r="BE114"/>
  <c r="BE156"/>
  <c r="BE173"/>
  <c r="BE228"/>
  <c r="BE437"/>
  <c r="BE449"/>
  <c r="BE499"/>
  <c r="BE629"/>
  <c r="BE642"/>
  <c r="BE724"/>
  <c r="BE733"/>
  <c r="BE762"/>
  <c r="BE783"/>
  <c r="BE800"/>
  <c r="BE823"/>
  <c r="BE839"/>
  <c r="BE847"/>
  <c r="BE890"/>
  <c r="BE963"/>
  <c r="BE980"/>
  <c r="BE989"/>
  <c r="BE999"/>
  <c r="BE1002"/>
  <c r="F37"/>
  <c i="1" r="BD55"/>
  <c i="3" r="F37"/>
  <c i="1" r="BD56"/>
  <c i="3" r="F35"/>
  <c i="1" r="BB56"/>
  <c i="3" r="F36"/>
  <c i="1" r="BC56"/>
  <c i="2" r="F35"/>
  <c i="1" r="BB55"/>
  <c i="2" r="F34"/>
  <c i="1" r="BA55"/>
  <c i="3" r="F34"/>
  <c i="1" r="BA56"/>
  <c i="4" r="J34"/>
  <c i="1" r="AW57"/>
  <c i="4" r="F36"/>
  <c i="1" r="BC57"/>
  <c i="3" r="J34"/>
  <c i="1" r="AW56"/>
  <c i="2" r="J34"/>
  <c i="1" r="AW55"/>
  <c i="4" r="F35"/>
  <c i="1" r="BB57"/>
  <c i="4" r="F34"/>
  <c i="1" r="BA57"/>
  <c i="4" r="F37"/>
  <c i="1" r="BD57"/>
  <c i="2" r="F36"/>
  <c i="1" r="BC55"/>
  <c i="2" l="1" r="T961"/>
  <c i="4" r="R86"/>
  <c r="R85"/>
  <c i="2" r="BK96"/>
  <c r="J96"/>
  <c r="J60"/>
  <c i="4" r="P86"/>
  <c r="P85"/>
  <c i="1" r="AU57"/>
  <c i="4" r="T86"/>
  <c r="T85"/>
  <c i="3" r="R85"/>
  <c r="R84"/>
  <c i="2" r="P96"/>
  <c r="P95"/>
  <c i="1" r="AU55"/>
  <c i="3" r="T85"/>
  <c r="T84"/>
  <c i="2" r="R96"/>
  <c r="R95"/>
  <c i="3" r="P85"/>
  <c r="P84"/>
  <c i="1" r="AU56"/>
  <c i="2" r="T96"/>
  <c r="T95"/>
  <c r="BK961"/>
  <c r="J961"/>
  <c r="J71"/>
  <c i="4" r="BK86"/>
  <c r="J86"/>
  <c r="J60"/>
  <c i="3" r="BK85"/>
  <c r="J85"/>
  <c r="J60"/>
  <c r="BK156"/>
  <c r="J156"/>
  <c r="J63"/>
  <c r="F33"/>
  <c i="1" r="AZ56"/>
  <c i="2" r="F33"/>
  <c i="1" r="AZ55"/>
  <c r="BA54"/>
  <c r="W30"/>
  <c i="4" r="F33"/>
  <c i="1" r="AZ57"/>
  <c r="BB54"/>
  <c r="W31"/>
  <c r="BC54"/>
  <c r="AY54"/>
  <c i="4" r="J33"/>
  <c i="1" r="AV57"/>
  <c r="AT57"/>
  <c r="BD54"/>
  <c r="W33"/>
  <c i="2" r="J33"/>
  <c i="1" r="AV55"/>
  <c r="AT55"/>
  <c i="3" r="J33"/>
  <c i="1" r="AV56"/>
  <c r="AT56"/>
  <c i="2" l="1" r="BK95"/>
  <c r="J95"/>
  <c r="J59"/>
  <c i="3" r="BK84"/>
  <c r="J84"/>
  <c r="J59"/>
  <c i="4" r="BK85"/>
  <c r="J85"/>
  <c r="J59"/>
  <c i="1" r="W32"/>
  <c r="AW54"/>
  <c r="AK30"/>
  <c r="AU54"/>
  <c r="AZ54"/>
  <c r="W29"/>
  <c r="AX54"/>
  <c i="4" l="1" r="J30"/>
  <c i="1" r="AG57"/>
  <c i="2" r="J30"/>
  <c i="1" r="AG55"/>
  <c r="AN55"/>
  <c i="3" r="J30"/>
  <c i="1" r="AG56"/>
  <c r="AV54"/>
  <c r="AK29"/>
  <c i="3" l="1" r="J39"/>
  <c i="4" r="J39"/>
  <c i="2" r="J39"/>
  <c i="1" r="AN56"/>
  <c r="AN57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<sst xmlns="http://schemas.openxmlformats.org/spreadsheetml/2006/main">
  <si>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</si>
  <si>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</si>
  <si>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</si>
  <si>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</si>
  <si>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</si>
  <si>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{d63c81e6-f696-44a5-ac3e-e4e7fd59ec8a}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</si>
  <si>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</si>
  <si>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</si>
  <si>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</si>
  <si>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</si>
  <si>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</si>
  <si>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</si>
  <si>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</si>
  <si>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</si>
  <si>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Z250022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</si>
  <si>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</si>
  <si>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</si>
  <si>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Technická pomoc na opravu dětských bazénů letního koupaliště Litvínov</t>
  </si>
  <si>
    <t>KSO:</t>
  </si>
  <si>
    <t/>
  </si>
  <si>
    <t>CC-CZ:</t>
  </si>
  <si>
    <t>Místo:</t>
  </si>
  <si>
    <t xml:space="preserve"> </t>
  </si>
  <si>
    <t>Datum:</t>
  </si>
  <si>
    <t>24. 3. 2025</t>
  </si>
  <si>
    <t>Zadavatel:</t>
  </si>
  <si>
    <t>IČ:</t>
  </si>
  <si>
    <t>25005430</t>
  </si>
  <si>
    <t>SPORTaS, s.r.o.</t>
  </si>
  <si>
    <t>DIČ:</t>
  </si>
  <si>
    <t>CZ250 05 430</t>
  </si>
  <si>
    <t>Účastník:</t>
  </si>
  <si>
    <t>Vyplň údaj</t>
  </si>
  <si>
    <t>Projektant:</t>
  </si>
  <si>
    <t>65912535</t>
  </si>
  <si>
    <t>Michal Pospíšil</t>
  </si>
  <si>
    <t>CZ7404195678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</si>
  <si>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</si>
  <si>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</si>
  <si>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</si>
  <si>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</si>
  <si>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</si>
  <si>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</si>
  <si>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</si>
  <si>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</si>
  <si>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</si>
  <si>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</si>
  <si>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</si>
  <si>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</si>
  <si>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</si>
  <si>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</si>
  <si>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</si>
  <si>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</si>
  <si>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</si>
  <si>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</si>
  <si>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</si>
  <si>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</si>
  <si>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</si>
  <si>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</si>
  <si>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</si>
  <si>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</si>
  <si>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</si>
  <si>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</si>
  <si>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</si>
  <si>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</si>
  <si>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</si>
  <si>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</si>
  <si>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</si>
  <si>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</si>
  <si>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</si>
  <si>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</si>
  <si>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</si>
  <si>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</si>
  <si>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</si>
  <si>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</si>
  <si>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</si>
  <si>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</si>
  <si>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</si>
  <si>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</si>
  <si>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</si>
  <si>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</si>
  <si>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</si>
  <si>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</si>
  <si>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</si>
  <si>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{0b245f34-bb48-4159-b5e8-1c49ba287de8}</t>
  </si>
  <si>
    <t>2</t>
  </si>
  <si>
    <t>SO02</t>
  </si>
  <si>
    <t>Technologie, fólie bazénových van</t>
  </si>
  <si>
    <t>{b381efe7-3390-4ebb-89c2-ca1764de61d1}</t>
  </si>
  <si>
    <t>VRN</t>
  </si>
  <si>
    <t>Vedlejší rozpočtové náklady</t>
  </si>
  <si>
    <t>{22cb4708-a1cf-47a7-8a43-85eb76727eaf}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</si>
  <si>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</si>
  <si>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</si>
  <si>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</si>
  <si>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</si>
  <si>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</si>
  <si>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</si>
  <si>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</si>
  <si>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</si>
  <si>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</si>
  <si>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</si>
  <si>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</si>
  <si>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</si>
  <si>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</si>
  <si>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</si>
  <si>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</si>
  <si>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</si>
  <si>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</si>
  <si>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</si>
  <si>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</si>
  <si>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</si>
  <si>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</si>
  <si>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741 - Elektroinstalace - silnoproud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</si>
  <si>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</si>
  <si>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</si>
  <si>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</si>
  <si>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</si>
  <si>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</si>
  <si>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</si>
  <si>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</si>
  <si>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</si>
  <si>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</si>
  <si>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</si>
  <si>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</si>
  <si>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</si>
  <si>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</si>
  <si>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</si>
  <si>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</si>
  <si>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</si>
  <si>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</si>
  <si>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</si>
  <si>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</si>
  <si>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132151254</t>
  </si>
  <si>
    <t>Hloubení nezapažených rýh šířky přes 800 do 2 000 mm strojně s urovnáním dna do předepsaného profilu a spádu v hornině třídy těžitelnosti I skupiny 1 a 2 přes 100 do 500 m3</t>
  </si>
  <si>
    <t>m3</t>
  </si>
  <si>
    <t>CS ÚRS 2025 01</t>
  </si>
  <si>
    <t>4</t>
  </si>
  <si>
    <t>-1269839650</t>
  </si>
  <si>
    <t>Online PSC</t>
  </si>
  <si>
    <t>https://podminky.urs.cz/item/CS_URS_2025_01/132151254</t>
  </si>
  <si>
    <t>VV</t>
  </si>
  <si>
    <t>výkr.č. D.1.2. - 03</t>
  </si>
  <si>
    <t>pro technologické rozvody vně bazénů</t>
  </si>
  <si>
    <t>(24,0+13,0+20,0+12,0+100,0)*1,0*1,20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</si>
  <si>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</si>
  <si>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</si>
  <si>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</si>
  <si>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1003201967</t>
  </si>
  <si>
    <t>https://podminky.urs.cz/item/CS_URS_2025_01/132212131</t>
  </si>
  <si>
    <t>výkr.č. D.1.2. - 01</t>
  </si>
  <si>
    <t>brouzdaliště - pro nové rozvody technologie</t>
  </si>
  <si>
    <t>9,30*0,50*0,60</t>
  </si>
  <si>
    <t>dětský bazén čtvercového půdorysu - pro nové rozvody technologie</t>
  </si>
  <si>
    <t>3,0*0,30*0,60+(0,50*0,50*0,60)*3</t>
  </si>
  <si>
    <t>dětský bazén obdélníkového půdorysu - pro nové rozvody technologie</t>
  </si>
  <si>
    <t>3,35*0,30*0,60+(0,50*0,50*0,60)*2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</si>
  <si>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</si>
  <si>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</si>
  <si>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</si>
  <si>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1686291408</t>
  </si>
  <si>
    <t>https://podminky.urs.cz/item/CS_URS_2025_01/162751117</t>
  </si>
  <si>
    <t>výkop pro technologické rozvody vně bazénů</t>
  </si>
  <si>
    <t>odpočet zásypu</t>
  </si>
  <si>
    <t>-101,40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</si>
  <si>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</si>
  <si>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</si>
  <si>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2141886176</t>
  </si>
  <si>
    <t>https://podminky.urs.cz/item/CS_URS_2025_01/162751119</t>
  </si>
  <si>
    <t>101,4*3 "Přepočtené koeficientem množství</t>
  </si>
  <si>
    <t>5</t>
  </si>
  <si>
    <t>167151111</t>
  </si>
  <si>
    <t>Nakládání, skládání a překládání neulehlého výkopku nebo sypaniny strojně nakládání, množství přes 100 m3, z hornin třídy těžitelnosti I, skupiny 1 až 3</t>
  </si>
  <si>
    <t>-1124641329</t>
  </si>
  <si>
    <t>https://podminky.urs.cz/item/CS_URS_2025_01/167151111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</si>
  <si>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</si>
  <si>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</si>
  <si>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</si>
  <si>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</si>
  <si>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-406843456</t>
  </si>
  <si>
    <t>https://podminky.urs.cz/item/CS_URS_2025_01/171201231</t>
  </si>
  <si>
    <t>101,4*1,6 "Přepočtené koeficientem množství</t>
  </si>
  <si>
    <t>7</t>
  </si>
  <si>
    <t>174151101</t>
  </si>
  <si>
    <t>Zásyp sypaninou z jakékoliv horniny strojně s uložením výkopku ve vrstvách se zhutněním jam, šachet, rýh nebo kolem objektů v těchto vykopávkách</t>
  </si>
  <si>
    <t>1596776361</t>
  </si>
  <si>
    <t>https://podminky.urs.cz/item/CS_URS_2025_01/174151101</t>
  </si>
  <si>
    <t>technologické rozvody vně bazénů</t>
  </si>
  <si>
    <t>odpočet lože potrubí</t>
  </si>
  <si>
    <t>-(24,0+13,0+20,0+12,0+100,0)*0,80*0,15</t>
  </si>
  <si>
    <t>odpočet obsypu potrubí</t>
  </si>
  <si>
    <t>-(24,0+13,0+20,0+12,0+100,0)*0,80*0,60</t>
  </si>
  <si>
    <t>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</si>
  <si>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</si>
  <si>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</si>
  <si>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1120374324</t>
  </si>
  <si>
    <t>https://podminky.urs.cz/item/CS_URS_2025_01/175111101</t>
  </si>
  <si>
    <t>9,30*0,50*0,45</t>
  </si>
  <si>
    <t>3,0*0,30*0,45+(0,50*0,50*0,45)*3</t>
  </si>
  <si>
    <t>3,35*0,30*0,45+(0,50*0,50*0,45)*2</t>
  </si>
  <si>
    <t>9</t>
  </si>
  <si>
    <t>M</t>
  </si>
  <si>
    <t>58337308</t>
  </si>
  <si>
    <t>štěrkopísek frakce 0/2</t>
  </si>
  <si>
    <t>551642913</t>
  </si>
  <si>
    <t>3,513*2 "Přepočtené koeficientem množství</t>
  </si>
  <si>
    <t>10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</si>
  <si>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</si>
  <si>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</si>
  <si>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-819104106</t>
  </si>
  <si>
    <t>https://podminky.urs.cz/item/CS_URS_2025_01/175151101</t>
  </si>
  <si>
    <t>(24,0+13,0+20,0+12,0+100,0)*0,80*0,60</t>
  </si>
  <si>
    <t>11</t>
  </si>
  <si>
    <t>-813034003</t>
  </si>
  <si>
    <t>81,12*2 "Přepočtené koeficientem množství</t>
  </si>
  <si>
    <t>Zakládání</t>
  </si>
  <si>
    <t>275313911</t>
  </si>
  <si>
    <t>Základy z betonu prostého patky a bloky z betonu kamenem neprokládaného tř. C 30/37</t>
  </si>
  <si>
    <t>-504732672</t>
  </si>
  <si>
    <t>https://podminky.urs.cz/item/CS_URS_2025_01/275313911</t>
  </si>
  <si>
    <t>základy zábradlí Z1, Z2</t>
  </si>
  <si>
    <t>(0,50*0,30*0,25)*4</t>
  </si>
  <si>
    <t>13</t>
  </si>
  <si>
    <t>275351121</t>
  </si>
  <si>
    <t>Bednění základů patek zřízení</t>
  </si>
  <si>
    <t>m2</t>
  </si>
  <si>
    <t>-2058465776</t>
  </si>
  <si>
    <t>https://podminky.urs.cz/item/CS_URS_2025_01/275351121</t>
  </si>
  <si>
    <t>((0,50+0,30)*2*0,30)*4</t>
  </si>
  <si>
    <t>14</t>
  </si>
  <si>
    <t>275351122</t>
  </si>
  <si>
    <t>Bednění základů patek odstranění</t>
  </si>
  <si>
    <t>237628351</t>
  </si>
  <si>
    <t>https://podminky.urs.cz/item/CS_URS_2025_01/275351122</t>
  </si>
  <si>
    <t>Svislé a kompletní konstrukce</t>
  </si>
  <si>
    <t>15</t>
  </si>
  <si>
    <t>313321611</t>
  </si>
  <si>
    <t>Nadzákladové zdi z betonu železového (bez výztuže) obkladové bez zvláštních nároků na vliv prostředí tř. C 30/37</t>
  </si>
  <si>
    <t>1016847307</t>
  </si>
  <si>
    <t>https://podminky.urs.cz/item/CS_URS_2025_01/313321611</t>
  </si>
  <si>
    <t>výkr.č. D.1.2. - 04</t>
  </si>
  <si>
    <t>brouzdaliště - sokl pro technologické rozvody</t>
  </si>
  <si>
    <t>(3,0*0,30*0,40)*2</t>
  </si>
  <si>
    <t>((0,95*0,30*0,40))*2</t>
  </si>
  <si>
    <t>"ztratné betonu 10%"0,948*0,10</t>
  </si>
  <si>
    <t>Mezisoučet</t>
  </si>
  <si>
    <t>výkr.č. D.1.2. - 04 - řez 3-3</t>
  </si>
  <si>
    <t>výkr.č. D.1.2. - 06</t>
  </si>
  <si>
    <t>dětský bazén obdélníkového půdorysu - podbetonování přelivného žlábku</t>
  </si>
  <si>
    <t>(22,92+11,95+19,54)*0,10*0,50</t>
  </si>
  <si>
    <t>"ztratné betonu 10%"2,721*0,10</t>
  </si>
  <si>
    <t>výkr.č. D.1.2. - 05</t>
  </si>
  <si>
    <t>dětský bazén čtvercového půdorysu</t>
  </si>
  <si>
    <t>sokl pod přelivným žlábkem</t>
  </si>
  <si>
    <t>10,95*0,60*0,55</t>
  </si>
  <si>
    <t>obetonování přelivného žlábku</t>
  </si>
  <si>
    <t>10,95*(0,60-0,17)*0,15</t>
  </si>
  <si>
    <t>"ztratné betonu 10%"4,32*0,10</t>
  </si>
  <si>
    <t>výkr.č. D.1.2. - 07</t>
  </si>
  <si>
    <t>brouzdaliště - obetonování přelivného žlábku</t>
  </si>
  <si>
    <t>11,955*0,60*0,25-(11,955*0,30*0,14)</t>
  </si>
  <si>
    <t>"ztratné betonu 10%"1,291*0,10</t>
  </si>
  <si>
    <t>16</t>
  </si>
  <si>
    <t>313351121</t>
  </si>
  <si>
    <t>Bednění nadzákladových zdí obkladových rovné oboustranné za každou stranu zřízení</t>
  </si>
  <si>
    <t>-1937704128</t>
  </si>
  <si>
    <t>https://podminky.urs.cz/item/CS_URS_2025_01/313351121</t>
  </si>
  <si>
    <t>((3,0*0,50)*2)*2</t>
  </si>
  <si>
    <t>(0,95*0,50*2)*4</t>
  </si>
  <si>
    <t>17</t>
  </si>
  <si>
    <t>313351122</t>
  </si>
  <si>
    <t>Bednění nadzákladových zdí obkladových rovné oboustranné za každou stranu odstranění</t>
  </si>
  <si>
    <t>920832635</t>
  </si>
  <si>
    <t>https://podminky.urs.cz/item/CS_URS_2025_01/313351122</t>
  </si>
  <si>
    <t>18</t>
  </si>
  <si>
    <t>313351311</t>
  </si>
  <si>
    <t>Bednění nadzákladových zdí obkladových rovné jednostranné zřízení</t>
  </si>
  <si>
    <t>995986490</t>
  </si>
  <si>
    <t>https://podminky.urs.cz/item/CS_URS_2025_01/313351311</t>
  </si>
  <si>
    <t>sokl pod přelivným žlábkem včetně obetonování přelivného žlábku</t>
  </si>
  <si>
    <t>10,95*0,80</t>
  </si>
  <si>
    <t>11,955*0,30</t>
  </si>
  <si>
    <t>19</t>
  </si>
  <si>
    <t>313351312</t>
  </si>
  <si>
    <t>Bednění nadzákladových zdí obkladových rovné jednostranné odstranění</t>
  </si>
  <si>
    <t>561272935</t>
  </si>
  <si>
    <t>https://podminky.urs.cz/item/CS_URS_2025_01/313351312</t>
  </si>
  <si>
    <t>20</t>
  </si>
  <si>
    <t>313361821</t>
  </si>
  <si>
    <t>Výztuž nadzákladových zdí obkladových svislých nebo odkloněných od svislice, rovných nebo oblých z betonářské oceli 10 505 (R) nebo BSt 500</t>
  </si>
  <si>
    <t>-1958123060</t>
  </si>
  <si>
    <t>https://podminky.urs.cz/item/CS_URS_2025_01/313361821</t>
  </si>
  <si>
    <t>podélná výztuž 2 x R16</t>
  </si>
  <si>
    <t>(((3,0+2*0,95)*1,578*0,001)*2)*2</t>
  </si>
  <si>
    <t>svislá 2 x R12 po 300 mm - délka 350 mm</t>
  </si>
  <si>
    <t>(((3,0+2*0,95)/0,30)*2*0,35*0,888*0,001)*2</t>
  </si>
  <si>
    <t>podélná výztuž 6 x R16</t>
  </si>
  <si>
    <t>(10,95*1,578*0,001)*6</t>
  </si>
  <si>
    <t>svislá 5x R12 po 300 mm - délka 200 mm</t>
  </si>
  <si>
    <t>((10,95/0,30)*0,20*0,888*0,001)*5</t>
  </si>
  <si>
    <t>podélná výztuž 1 x R16</t>
  </si>
  <si>
    <t>11,955*1,578*0,001</t>
  </si>
  <si>
    <t>svislá R12 po 300 mm - délka 200 mm</t>
  </si>
  <si>
    <t>(11,955/0,30)*0,20*0,888*0,001</t>
  </si>
  <si>
    <t>"prořez 5%"0,213*0,05</t>
  </si>
  <si>
    <t>342321610</t>
  </si>
  <si>
    <t>Stěny a příčky z betonu železového (bez výztuže) výplňové a oddělovací pevné, ochranné přizdívky tř. C 30/37</t>
  </si>
  <si>
    <t>-1481107040</t>
  </si>
  <si>
    <t>https://podminky.urs.cz/item/CS_URS_2025_01/342321610</t>
  </si>
  <si>
    <t>výkr.č. D.1.2. - 04 - řez 6-6</t>
  </si>
  <si>
    <t>sokl 150 x 430 mm k dorovnání k dlažbě</t>
  </si>
  <si>
    <t>3,30*0,43*0,15</t>
  </si>
  <si>
    <t>"ztratné betonu 10%"0,213*0,10</t>
  </si>
  <si>
    <t>dětský bazén obdélníkového půdorysu - vnitřní stěna tl. 130 mm ( včetně obetonování přelivného žlábku )</t>
  </si>
  <si>
    <t>(22,92+11,95+19,54)*0,13*0,75</t>
  </si>
  <si>
    <t>5,20*0,80</t>
  </si>
  <si>
    <t>"ztratné betonu 10%"9,465*0,10</t>
  </si>
  <si>
    <t>dětský bazén obdélníkového půdorysu - sokl k dorovnání k dlažbě ( včetně obetonování přelivného žlábku )</t>
  </si>
  <si>
    <t>(22,92+11,95+19,54)*0,15*0,32</t>
  </si>
  <si>
    <t>"ztratné betonu 10%"2,612*0,10</t>
  </si>
  <si>
    <t>22</t>
  </si>
  <si>
    <t>342351111</t>
  </si>
  <si>
    <t>Bednění stěn a příček výplňových a oddělovacích pevných rovné oboustranné za každou stranu zřízení</t>
  </si>
  <si>
    <t>761883038</t>
  </si>
  <si>
    <t>https://podminky.urs.cz/item/CS_URS_2025_01/342351111</t>
  </si>
  <si>
    <t>((3,30+0,15)*2)*0,50</t>
  </si>
  <si>
    <t>(22,92+11,95+19,54)*(0,50+0,30)</t>
  </si>
  <si>
    <t>23</t>
  </si>
  <si>
    <t>342351112</t>
  </si>
  <si>
    <t>Bednění stěn a příček výplňových a oddělovacích pevných rovné oboustranné za každou stranu odstranění</t>
  </si>
  <si>
    <t>678667872</t>
  </si>
  <si>
    <t>https://podminky.urs.cz/item/CS_URS_2025_01/342351112</t>
  </si>
  <si>
    <t>24</t>
  </si>
  <si>
    <t>342351311</t>
  </si>
  <si>
    <t>Bednění stěn a příček výplňových a oddělovacích pevných rovné jednostranné zřízení</t>
  </si>
  <si>
    <t>-1142747882</t>
  </si>
  <si>
    <t>https://podminky.urs.cz/item/CS_URS_2025_01/342351311</t>
  </si>
  <si>
    <t>dětský bazén obdélníkového půdorysu - vnitřní stěna tl. 130 mm</t>
  </si>
  <si>
    <t>(22,92+11,95+19,54)*0,80</t>
  </si>
  <si>
    <t>25</t>
  </si>
  <si>
    <t>342351312</t>
  </si>
  <si>
    <t>Bednění stěn a příček výplňových a oddělovacích pevných rovné jednostranné odstranění</t>
  </si>
  <si>
    <t>1373066304</t>
  </si>
  <si>
    <t>https://podminky.urs.cz/item/CS_URS_2025_01/342351312</t>
  </si>
  <si>
    <t>26</t>
  </si>
  <si>
    <t>342361821</t>
  </si>
  <si>
    <t>Výztuž stěn a příček výplňových a oddělovacích pevných svislých nebo šikmých, rovných nebo oblých z betonářské oceli 10 505 (R) nebo BSt 500</t>
  </si>
  <si>
    <t>-1926356909</t>
  </si>
  <si>
    <t>https://podminky.urs.cz/item/CS_URS_2025_01/342361821</t>
  </si>
  <si>
    <t>podélná výztuž 3 x R16</t>
  </si>
  <si>
    <t>(3,30*1,578*0,001)*3</t>
  </si>
  <si>
    <t>svislá výztuž R12 po 300 mm - délka 500 mm</t>
  </si>
  <si>
    <t>(3,30/0,30)*0,50*0,888*0,001</t>
  </si>
  <si>
    <t>podélná výztuž 4 x R16</t>
  </si>
  <si>
    <t>((22,92+11,95+19,54)*1,578*0,001)*4</t>
  </si>
  <si>
    <t>(5,20*1,578*0,001)*2</t>
  </si>
  <si>
    <t>svislá výztuž R12 po 300 mm - délka 200 mm a 350 mm</t>
  </si>
  <si>
    <t>((22,92+11,95+19,54)/0,30)*(0,20+0,35)*0,888*0,001</t>
  </si>
  <si>
    <t xml:space="preserve">svislá výztuž 2 x R12 po 300 mm - délka 200 mm </t>
  </si>
  <si>
    <t>((5,20/0,30)*0,20*0,888*0,001)*2</t>
  </si>
  <si>
    <t>((22,92+11,95+19,54)*1,578*0,001)*2</t>
  </si>
  <si>
    <t>((22,92+11,95+19,54)/0,30)*0,888*0,001</t>
  </si>
  <si>
    <t>"prořez 5%"0,808*0,05</t>
  </si>
  <si>
    <t>Vodorovné konstrukce</t>
  </si>
  <si>
    <t>27</t>
  </si>
  <si>
    <t>430321616</t>
  </si>
  <si>
    <t>Schodišťové konstrukce a rampy z betonu železového (bez výztuže) stupně, schodnice, ramena, podesty s nosníky tř. C 30/37</t>
  </si>
  <si>
    <t>1336279412</t>
  </si>
  <si>
    <t>https://podminky.urs.cz/item/CS_URS_2025_01/430321616</t>
  </si>
  <si>
    <t>výkr.č. D.1.2. - 04 - řez 2-2</t>
  </si>
  <si>
    <t>dětský bazén obdélníkového půdorysu</t>
  </si>
  <si>
    <t>11,95*1,40*0,15</t>
  </si>
  <si>
    <t>10,95*1,20*0,15</t>
  </si>
  <si>
    <t>"ztratné betonu 10%"4,481*0,10</t>
  </si>
  <si>
    <t>28</t>
  </si>
  <si>
    <t>430362021</t>
  </si>
  <si>
    <t>Výztuž schodišťových konstrukcí a ramp stupňů, schodnic, ramen, podest s nosníky ze svařovaných sítí z drátů typu KARI</t>
  </si>
  <si>
    <t>877190475</t>
  </si>
  <si>
    <t>https://podminky.urs.cz/item/CS_URS_2025_01/430362021</t>
  </si>
  <si>
    <t>KARI síť 150 x 150 x 6 mm</t>
  </si>
  <si>
    <t>11,95*1,40*3,03*0,001</t>
  </si>
  <si>
    <t>"přesahy 20%"0,051*0,20</t>
  </si>
  <si>
    <t>10,95*1,20*3,03*0,001</t>
  </si>
  <si>
    <t>"přesahy 20%"0,040*0,20</t>
  </si>
  <si>
    <t>29</t>
  </si>
  <si>
    <t>434311115</t>
  </si>
  <si>
    <t>Stupně dusané z betonu prostého nebo prokládaného kamenem na terén nebo na desku bez potěru, se zahlazením povrchu tř. C 20/25</t>
  </si>
  <si>
    <t>m</t>
  </si>
  <si>
    <t>-960578855</t>
  </si>
  <si>
    <t>https://podminky.urs.cz/item/CS_URS_2025_01/434311115</t>
  </si>
  <si>
    <t>11,95*6</t>
  </si>
  <si>
    <t>10,95*4</t>
  </si>
  <si>
    <t>30</t>
  </si>
  <si>
    <t>434351141</t>
  </si>
  <si>
    <t>Bednění stupňů betonovaných na podstupňové desce nebo na terénu půdorysně přímočarých zřízení</t>
  </si>
  <si>
    <t>-380491749</t>
  </si>
  <si>
    <t>https://podminky.urs.cz/item/CS_URS_2025_01/434351141</t>
  </si>
  <si>
    <t>(11,95*0,15)*6</t>
  </si>
  <si>
    <t>(10,95*0,20)*4</t>
  </si>
  <si>
    <t>31</t>
  </si>
  <si>
    <t>434351142</t>
  </si>
  <si>
    <t>Bednění stupňů betonovaných na podstupňové desce nebo na terénu půdorysně přímočarých odstranění</t>
  </si>
  <si>
    <t>458704780</t>
  </si>
  <si>
    <t>https://podminky.urs.cz/item/CS_URS_2025_01/434351142</t>
  </si>
  <si>
    <t>32</t>
  </si>
  <si>
    <t>451572111</t>
  </si>
  <si>
    <t>Lože pod potrubí, stoky a drobné objekty v otevřeném výkopu z kameniva drobného těženého 0 až 4 mm</t>
  </si>
  <si>
    <t>1456077269</t>
  </si>
  <si>
    <t>https://podminky.urs.cz/item/CS_URS_2025_01/451572111</t>
  </si>
  <si>
    <t>9,30*0,50*0,15</t>
  </si>
  <si>
    <t>3,0*0,30*0,15+(0,50*0,50*0,15)*3</t>
  </si>
  <si>
    <t>3,35*0,30*0,15+(0,50*0,50*0,15)*2</t>
  </si>
  <si>
    <t>(24,0+13,0+20,0+12,0+100,0)*0,80*0,15</t>
  </si>
  <si>
    <t>Komunikace pozemní</t>
  </si>
  <si>
    <t>33</t>
  </si>
  <si>
    <t>564861111</t>
  </si>
  <si>
    <t>Podklad ze štěrkodrti ŠD s rozprostřením a zhutněním plochy přes 100 m2, po zhutnění tl. 200 mm</t>
  </si>
  <si>
    <t>688629589</t>
  </si>
  <si>
    <t>https://podminky.urs.cz/item/CS_URS_2025_01/564861111</t>
  </si>
  <si>
    <t>dlážděné plochy - skladba D</t>
  </si>
  <si>
    <t>použití stávající dlažby</t>
  </si>
  <si>
    <t>250,0</t>
  </si>
  <si>
    <t>nová dlažba</t>
  </si>
  <si>
    <t>6,05*2,15</t>
  </si>
  <si>
    <t>(2,50*4,0)/2</t>
  </si>
  <si>
    <t>34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</si>
  <si>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</si>
  <si>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</si>
  <si>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-1620769876</t>
  </si>
  <si>
    <t>https://podminky.urs.cz/item/CS_URS_2025_01/596211112</t>
  </si>
  <si>
    <t>35</t>
  </si>
  <si>
    <t>59245008</t>
  </si>
  <si>
    <t>dlažba skladebná betonová 200x100mm tl 60mm barevná</t>
  </si>
  <si>
    <t>1765558720</t>
  </si>
  <si>
    <t>18,008*1,1 "Přepočtené koeficientem množství</t>
  </si>
  <si>
    <t>Úpravy povrchů, podlahy a osazování výplní</t>
  </si>
  <si>
    <t>36</t>
  </si>
  <si>
    <t>622143003</t>
  </si>
  <si>
    <t>Montáž omítkových profilů plastových, pozinkovaných nebo dřevěných upevněných vtlačením do podkladní vrstvy nebo přibitím rohových s tkaninou</t>
  </si>
  <si>
    <t>-205756603</t>
  </si>
  <si>
    <t>https://podminky.urs.cz/item/CS_URS_2025_01/622143003</t>
  </si>
  <si>
    <t>vyrovnání pod bazénovou fólii</t>
  </si>
  <si>
    <t>dětské brouzdaliště - obvodový lem</t>
  </si>
  <si>
    <t>60,0</t>
  </si>
  <si>
    <t>dětský bazén čtvercového půdorysu - schodišťové stupně</t>
  </si>
  <si>
    <t>10,95*5</t>
  </si>
  <si>
    <t>dětský bazén čtvercového půdorysu - stěny</t>
  </si>
  <si>
    <t>10,35*3+10,95*2</t>
  </si>
  <si>
    <t>3,0*2</t>
  </si>
  <si>
    <t>(1,0*2)*2</t>
  </si>
  <si>
    <t>dětský bazén obdélníkového půdorysu - schodišťové stupně</t>
  </si>
  <si>
    <t>dětský bazén obdélníkového půdorysu - dno + stěny</t>
  </si>
  <si>
    <t>(22,92+11,73+19,54)*2</t>
  </si>
  <si>
    <t>3,40*2</t>
  </si>
  <si>
    <t>37</t>
  </si>
  <si>
    <t>63127416</t>
  </si>
  <si>
    <t>profil rohový PVC s výztužnou tkaninou š 100/100mm</t>
  </si>
  <si>
    <t>-550481387</t>
  </si>
  <si>
    <t>364,58*1,05 "Přepočtené koeficientem množství</t>
  </si>
  <si>
    <t>38</t>
  </si>
  <si>
    <t>632450124</t>
  </si>
  <si>
    <t>Potěr cementový vyrovnávací ze suchých směsí v pásu o průměrné (střední) tl. přes 40 do 50 mm</t>
  </si>
  <si>
    <t>1441930019</t>
  </si>
  <si>
    <t>https://podminky.urs.cz/item/CS_URS_2025_01/632450124</t>
  </si>
  <si>
    <t>(1,50*0,75)*2</t>
  </si>
  <si>
    <t>39</t>
  </si>
  <si>
    <t>635111215</t>
  </si>
  <si>
    <t>Násyp ze štěrkopísku, písku nebo kameniva pod podlahy se zhutněním ze štěrkopísku</t>
  </si>
  <si>
    <t>-1450264653</t>
  </si>
  <si>
    <t>https://podminky.urs.cz/item/CS_URS_2025_01/635111215</t>
  </si>
  <si>
    <t>schodiště - dětský bazén obdélníkového půdorysu</t>
  </si>
  <si>
    <t>(11,95*1,30*0,50)/2</t>
  </si>
  <si>
    <t>(10,95*1,0*0,60)/2</t>
  </si>
  <si>
    <t>40</t>
  </si>
  <si>
    <t>776121112</t>
  </si>
  <si>
    <t>Příprava podkladu podlah a stěn penetrace vodou ředitelná podlah</t>
  </si>
  <si>
    <t>-51024893</t>
  </si>
  <si>
    <t>https://podminky.urs.cz/item/CS_URS_2025_01/776121112</t>
  </si>
  <si>
    <t>60,0*0,45</t>
  </si>
  <si>
    <t>dětské brouzdaliště - dno</t>
  </si>
  <si>
    <t>303,0</t>
  </si>
  <si>
    <t>dětský bazén čtvercového půdorysu - dno + stěny</t>
  </si>
  <si>
    <t>9,35*10,95</t>
  </si>
  <si>
    <t>10,95*0,70+(9,35*2)*0,85</t>
  </si>
  <si>
    <t>6,05*0,45+5,20*1,05+(11,40*2+10,95)*0,45</t>
  </si>
  <si>
    <t>22,92*11,73</t>
  </si>
  <si>
    <t>(22,92+11,73+19,54)*(0,72+0,20+0,15)</t>
  </si>
  <si>
    <t>(3,40*0,80)*2</t>
  </si>
  <si>
    <t>41</t>
  </si>
  <si>
    <t>776121113</t>
  </si>
  <si>
    <t>Příprava podkladu podlah a stěn penetrace vodou ředitelná schodišť</t>
  </si>
  <si>
    <t>-1165139133</t>
  </si>
  <si>
    <t>https://podminky.urs.cz/item/CS_URS_2025_01/776121113</t>
  </si>
  <si>
    <t>10,95*(0,18*5+0,25*4)</t>
  </si>
  <si>
    <t>(11,95*(0,13+0,30))*6</t>
  </si>
  <si>
    <t>42</t>
  </si>
  <si>
    <t>622142001</t>
  </si>
  <si>
    <t>Pletivo vnějších ploch v ploše nebo pruzích, na plném podkladu sklovláknité vtlačené do tmelu stěn</t>
  </si>
  <si>
    <t>41541049</t>
  </si>
  <si>
    <t>https://podminky.urs.cz/item/CS_URS_2025_01/622142001</t>
  </si>
  <si>
    <t>43</t>
  </si>
  <si>
    <t>631312141</t>
  </si>
  <si>
    <t>Doplnění dosavadních mazanin prostým betonem s dodáním hmot, bez potěru, plochy jednotlivě rýh v dosavadních mazaninách</t>
  </si>
  <si>
    <t>-348403077</t>
  </si>
  <si>
    <t>https://podminky.urs.cz/item/CS_URS_2025_01/631312141</t>
  </si>
  <si>
    <t>brouzdaliště - nové rozvody technologie</t>
  </si>
  <si>
    <t>9,30*0,50*0,25</t>
  </si>
  <si>
    <t>9,10*0,40*0,25+(0,50*0,50*0,25)*2</t>
  </si>
  <si>
    <t>dětský bazén čtvercového půdorysu - nové rozvody technologie</t>
  </si>
  <si>
    <t>3,0*0,30*0,25+(0,50*0,50*0,25)*3</t>
  </si>
  <si>
    <t>dětský bazén obdélníkového půdorysu - nové rozvody technologie</t>
  </si>
  <si>
    <t>3,35*0,30*0,25+(0,50*0,50*0,25)*2</t>
  </si>
  <si>
    <t>Vedení trubní dálková a přípojná</t>
  </si>
  <si>
    <t>44</t>
  </si>
  <si>
    <t>899101211</t>
  </si>
  <si>
    <t>Demontáž poklopů litinových a ocelových včetně rámů, hmotnosti jednotlivě do 50 kg</t>
  </si>
  <si>
    <t>kus</t>
  </si>
  <si>
    <t>-752327780</t>
  </si>
  <si>
    <t>https://podminky.urs.cz/item/CS_URS_2025_01/899101211</t>
  </si>
  <si>
    <t>poklopy stávajících šachet</t>
  </si>
  <si>
    <t>Ostatní konstrukce a práce, bourání</t>
  </si>
  <si>
    <t>45</t>
  </si>
  <si>
    <t>919726122</t>
  </si>
  <si>
    <t>Geotextilie netkaná pro ochranu, separaci nebo filtraci měrná hmotnost přes 200 do 300 g/m2</t>
  </si>
  <si>
    <t>1466415389</t>
  </si>
  <si>
    <t>https://podminky.urs.cz/item/CS_URS_2025_01/919726122</t>
  </si>
  <si>
    <t>46</t>
  </si>
  <si>
    <t>953171021</t>
  </si>
  <si>
    <t>Osazování kovových předmětů poklopů litinových nebo ocelových včetně rámů, hmotnosti do 50 kg</t>
  </si>
  <si>
    <t>97625578</t>
  </si>
  <si>
    <t>https://podminky.urs.cz/item/CS_URS_2025_01/953171021</t>
  </si>
  <si>
    <t>AŠ1, AŠ3</t>
  </si>
  <si>
    <t>AŠ2</t>
  </si>
  <si>
    <t>47</t>
  </si>
  <si>
    <t>286- Z4</t>
  </si>
  <si>
    <t>dělený ocelový poklop 2 x 1500 x 750 mm se zapuštěným madlem</t>
  </si>
  <si>
    <t>vlastní</t>
  </si>
  <si>
    <t>-497902966</t>
  </si>
  <si>
    <t>48</t>
  </si>
  <si>
    <t>286- Z5</t>
  </si>
  <si>
    <t>dělený ocelový poklop 2 x 1800 x 900 mm se zapuštěným madlem</t>
  </si>
  <si>
    <t>-375739384</t>
  </si>
  <si>
    <t>49</t>
  </si>
  <si>
    <t>953961113</t>
  </si>
  <si>
    <t>Kotva chemická s vyvrtáním otvoru do betonu, železobetonu nebo tvrdého kamene tmel, velikost M 12, hloubka 110 mm</t>
  </si>
  <si>
    <t>670404739</t>
  </si>
  <si>
    <t>https://podminky.urs.cz/item/CS_URS_2025_01/953961113</t>
  </si>
  <si>
    <t>(((3,0+2*0,95)/0,30)*2)*2</t>
  </si>
  <si>
    <t>3,30/0,30</t>
  </si>
  <si>
    <t xml:space="preserve">dětský bazén obdélníkového půdorysu - vnitřní stěna tl. 130 mm  - výztuž svislá po 300 mm</t>
  </si>
  <si>
    <t>(22,92+11,95+19,54)/0,30</t>
  </si>
  <si>
    <t>(5,20/0,30)*2</t>
  </si>
  <si>
    <t xml:space="preserve">dětský bazén obdélníkového půdorysu - sokl k dorovnání k dlažbě  - výztuž svislá po 300 mm</t>
  </si>
  <si>
    <t>(10,95/0,30)*5</t>
  </si>
  <si>
    <t>50</t>
  </si>
  <si>
    <t>962042321</t>
  </si>
  <si>
    <t>Bourání zdiva z betonu prostého nadzákladového objemu přes 1 m3</t>
  </si>
  <si>
    <t>768068482</t>
  </si>
  <si>
    <t>https://podminky.urs.cz/item/CS_URS_2025_01/962042321</t>
  </si>
  <si>
    <t>výkr.č. D.1.2. - 02</t>
  </si>
  <si>
    <t>2,20*1,10*0,85</t>
  </si>
  <si>
    <t>brouzdaliště</t>
  </si>
  <si>
    <t>2,0*1,10*0,40</t>
  </si>
  <si>
    <t>51</t>
  </si>
  <si>
    <t>962052211</t>
  </si>
  <si>
    <t>Bourání zdiva železobetonového nadzákladového, objemu přes 1 m3</t>
  </si>
  <si>
    <t>-1888730422</t>
  </si>
  <si>
    <t>https://podminky.urs.cz/item/CS_URS_2025_01/962052211</t>
  </si>
  <si>
    <t>dětský bazén obdélníkového půdorysu - vybourání hlavice bazénové vany</t>
  </si>
  <si>
    <t>((24,85+19,82)*0,47+(12,90*0,45))*0,40</t>
  </si>
  <si>
    <t>52</t>
  </si>
  <si>
    <t>963042819</t>
  </si>
  <si>
    <t>Bourání schodišťových stupňů betonových zhotovených na místě</t>
  </si>
  <si>
    <t>1189444711</t>
  </si>
  <si>
    <t>https://podminky.urs.cz/item/CS_URS_2025_01/963042819</t>
  </si>
  <si>
    <t>11,95*5</t>
  </si>
  <si>
    <t>53</t>
  </si>
  <si>
    <t>963053936</t>
  </si>
  <si>
    <t>Bourání železobetonových monolitických schodišťových ramen samonosných</t>
  </si>
  <si>
    <t>306210257</t>
  </si>
  <si>
    <t>https://podminky.urs.cz/item/CS_URS_2025_01/963053936</t>
  </si>
  <si>
    <t>54</t>
  </si>
  <si>
    <t>965042231</t>
  </si>
  <si>
    <t>Bourání mazanin betonových nebo z litého asfaltu tl. přes 100 mm, plochy do 4 m2</t>
  </si>
  <si>
    <t>-1878381487</t>
  </si>
  <si>
    <t>https://podminky.urs.cz/item/CS_URS_2025_01/965042231</t>
  </si>
  <si>
    <t>brouzdaliště - zářez ve dně pro osazení žlábku</t>
  </si>
  <si>
    <t>(1,50*0,50*0,15)*2</t>
  </si>
  <si>
    <t>55</t>
  </si>
  <si>
    <t>965042241</t>
  </si>
  <si>
    <t>Bourání mazanin betonových nebo z litého asfaltu tl. přes 100 mm, plochy přes 4 m2</t>
  </si>
  <si>
    <t>1086524281</t>
  </si>
  <si>
    <t>https://podminky.urs.cz/item/CS_URS_2025_01/965042241</t>
  </si>
  <si>
    <t>brouzdaliště - vybourání části betonové konstrukce bazénu</t>
  </si>
  <si>
    <t>((2,30*2,10)+(2,20*3,90)/2)*0,40</t>
  </si>
  <si>
    <t>56</t>
  </si>
  <si>
    <t>965049112</t>
  </si>
  <si>
    <t>Bourání mazanin Příplatek k cenám za bourání mazanin betonových se svařovanou sítí, tl. přes 100 mm</t>
  </si>
  <si>
    <t>-1693957656</t>
  </si>
  <si>
    <t>https://podminky.urs.cz/item/CS_URS_2025_01/965049112</t>
  </si>
  <si>
    <t>57</t>
  </si>
  <si>
    <t>965081213</t>
  </si>
  <si>
    <t>Bourání podlah z dlaždic bez podkladního lože nebo mazaniny, s jakoukoliv výplní spár keramických nebo xylolitových tl. do 10 mm, plochy přes 1 m2</t>
  </si>
  <si>
    <t>-138265948</t>
  </si>
  <si>
    <t>https://podminky.urs.cz/item/CS_URS_2025_01/965081213</t>
  </si>
  <si>
    <t>brouzdaliště - obvodový lem</t>
  </si>
  <si>
    <t>10,95*9,95</t>
  </si>
  <si>
    <t>58</t>
  </si>
  <si>
    <t>969031112</t>
  </si>
  <si>
    <t>Vybourání potrubí ocelového přes DN 50 do DN 100</t>
  </si>
  <si>
    <t>-738980880</t>
  </si>
  <si>
    <t>https://podminky.urs.cz/item/CS_URS_2025_01/969031112</t>
  </si>
  <si>
    <t xml:space="preserve">dětský bazén obdélníkového půdorysu </t>
  </si>
  <si>
    <t>23,65*2+11,95</t>
  </si>
  <si>
    <t xml:space="preserve">dětský bazén čtvercového půdorysu </t>
  </si>
  <si>
    <t>10,95+9,95</t>
  </si>
  <si>
    <t>59</t>
  </si>
  <si>
    <t>969000</t>
  </si>
  <si>
    <t>Vybourání stávající atrakce - vodní hřib - včetně obetonování - likvidace</t>
  </si>
  <si>
    <t>ks</t>
  </si>
  <si>
    <t>1873607321</t>
  </si>
  <si>
    <t>60</t>
  </si>
  <si>
    <t>969001</t>
  </si>
  <si>
    <t>Vybourání stávající skluzavky včetně základů, likvidace</t>
  </si>
  <si>
    <t>-641562118</t>
  </si>
  <si>
    <t>61</t>
  </si>
  <si>
    <t>977151115</t>
  </si>
  <si>
    <t>Jádrové vrty diamantovými korunkami do stavebních materiálů (železobetonu, betonu, cihel, obkladů, dlažeb, kamene) průměru přes 60 do 70 mm</t>
  </si>
  <si>
    <t>1227698138</t>
  </si>
  <si>
    <t>https://podminky.urs.cz/item/CS_URS_2025_01/977151115</t>
  </si>
  <si>
    <t>dětský bazén obdélníkového půdorysu - prostupy pro potrubí</t>
  </si>
  <si>
    <t>0,47*18</t>
  </si>
  <si>
    <t>1,05*2</t>
  </si>
  <si>
    <t>62</t>
  </si>
  <si>
    <t>977211113</t>
  </si>
  <si>
    <t>Řezání konstrukcí stěnovou pilou betonových nebo železobetonových průměru řezané výztuže do 16 mm hloubka řezu přes 350 do 420 mm</t>
  </si>
  <si>
    <t>-1078313869</t>
  </si>
  <si>
    <t>https://podminky.urs.cz/item/CS_URS_2025_01/977211113</t>
  </si>
  <si>
    <t>24,85+12,90+19,82</t>
  </si>
  <si>
    <t>63</t>
  </si>
  <si>
    <t>977312114</t>
  </si>
  <si>
    <t>Řezání stávajících betonových mazanin s vyztužením hloubky přes 150 do 200 mm</t>
  </si>
  <si>
    <t>1147696268</t>
  </si>
  <si>
    <t>https://podminky.urs.cz/item/CS_URS_2025_01/977312114</t>
  </si>
  <si>
    <t>4,70*2+2,30</t>
  </si>
  <si>
    <t>9,30*2+0,50</t>
  </si>
  <si>
    <t>9,10*2+0,50*3</t>
  </si>
  <si>
    <t>1,50*2</t>
  </si>
  <si>
    <t>3,0*2+(0,50*3)*3</t>
  </si>
  <si>
    <t>(4,35+0,50)*2</t>
  </si>
  <si>
    <t>64</t>
  </si>
  <si>
    <t>978059641</t>
  </si>
  <si>
    <t>Odsekání obkladů stěn včetně otlučení podkladní omítky až na zdivo z obkládaček vnějších, z jakýchkoliv materiálů, plochy přes 1 m2</t>
  </si>
  <si>
    <t>669977986</t>
  </si>
  <si>
    <t>https://podminky.urs.cz/item/CS_URS_2025_01/978059641</t>
  </si>
  <si>
    <t>(9,95*2)*0,80</t>
  </si>
  <si>
    <t>65</t>
  </si>
  <si>
    <t>985121122</t>
  </si>
  <si>
    <t>Tryskání degradovaného betonu stěn, rubu kleneb a podlah vodou pod tlakem přes 300 do 1 250 barů</t>
  </si>
  <si>
    <t>-1736584034</t>
  </si>
  <si>
    <t>https://podminky.urs.cz/item/CS_URS_2025_01/985121122</t>
  </si>
  <si>
    <t>dětský bazén obdélníkového půdorysu - dno</t>
  </si>
  <si>
    <t>24,85*11,95</t>
  </si>
  <si>
    <t>(11,95+5,20)*0,80</t>
  </si>
  <si>
    <t>(24,85+11,95+19,70)*0,50</t>
  </si>
  <si>
    <t>66</t>
  </si>
  <si>
    <t>985311311</t>
  </si>
  <si>
    <t>Reprofilace betonu sanačními maltami na cementové bázi ručně rubu kleneb a podlah, tloušťky do 10 mm</t>
  </si>
  <si>
    <t>1566451100</t>
  </si>
  <si>
    <t>https://podminky.urs.cz/item/CS_URS_2025_01/985311311</t>
  </si>
  <si>
    <t>"odhad 20%"825,931*0,20</t>
  </si>
  <si>
    <t>67</t>
  </si>
  <si>
    <t>985321111</t>
  </si>
  <si>
    <t>Ochranný nátěr betonářské výztuže 1 vrstva tloušťky 1 mm na cementové bázi stěn, líce kleneb a podhledů</t>
  </si>
  <si>
    <t>1273279334</t>
  </si>
  <si>
    <t>https://podminky.urs.cz/item/CS_URS_2025_01/985321111</t>
  </si>
  <si>
    <t>"odhad 20%"90,02*0,20</t>
  </si>
  <si>
    <t>68</t>
  </si>
  <si>
    <t>985321112</t>
  </si>
  <si>
    <t>Ochranný nátěr betonářské výztuže 1 vrstva tloušťky 1 mm na cementové bázi rubu kleneb a podlah</t>
  </si>
  <si>
    <t>-1786365674</t>
  </si>
  <si>
    <t>https://podminky.urs.cz/item/CS_URS_2025_01/985321112</t>
  </si>
  <si>
    <t xml:space="preserve">dětský bazén čtvercového půdorysu - dno </t>
  </si>
  <si>
    <t>"odhad 20%"735,911*0,20</t>
  </si>
  <si>
    <t>69</t>
  </si>
  <si>
    <t>985323111</t>
  </si>
  <si>
    <t>Spojovací (adhezní) můstek reprofilovaného betonu na cementové bázi, tloušťky 1 mm</t>
  </si>
  <si>
    <t>-2053481818</t>
  </si>
  <si>
    <t>https://podminky.urs.cz/item/CS_URS_2025_01/985323111</t>
  </si>
  <si>
    <t>997</t>
  </si>
  <si>
    <t>Doprava suti a vybouraných hmot</t>
  </si>
  <si>
    <t>70</t>
  </si>
  <si>
    <t>997013111</t>
  </si>
  <si>
    <t xml:space="preserve">Vnitrostaveništní doprava suti a vybouraných hmot vodorovně do 50 m s naložením základní </t>
  </si>
  <si>
    <t>207725618</t>
  </si>
  <si>
    <t>https://podminky.urs.cz/item/CS_URS_2025_01/997013111</t>
  </si>
  <si>
    <t>71</t>
  </si>
  <si>
    <t>997013501</t>
  </si>
  <si>
    <t>Odvoz suti a vybouraných hmot na skládku nebo meziskládku se složením, na vzdálenost do 1 km</t>
  </si>
  <si>
    <t>1889895656</t>
  </si>
  <si>
    <t>https://podminky.urs.cz/item/CS_URS_2025_01/997013501</t>
  </si>
  <si>
    <t>72</t>
  </si>
  <si>
    <t>997013509</t>
  </si>
  <si>
    <t>Odvoz suti a vybouraných hmot na skládku nebo meziskládku se složením, na vzdálenost Příplatek k ceně za každý další započatý 1 km přes 1 km</t>
  </si>
  <si>
    <t>1219466822</t>
  </si>
  <si>
    <t>https://podminky.urs.cz/item/CS_URS_2025_01/997013509</t>
  </si>
  <si>
    <t>122,957*12 "Přepočtené koeficientem množství</t>
  </si>
  <si>
    <t>73</t>
  </si>
  <si>
    <t>997013601</t>
  </si>
  <si>
    <t>Poplatek za uložení stavebního odpadu na skládce (skládkovné) z prostého betonu zatříděného do Katalogu odpadů pod kódem 17 01 01</t>
  </si>
  <si>
    <t>670650522</t>
  </si>
  <si>
    <t>https://podminky.urs.cz/item/CS_URS_2025_01/997013601</t>
  </si>
  <si>
    <t>74</t>
  </si>
  <si>
    <t>997013602</t>
  </si>
  <si>
    <t>Poplatek za uložení stavebního odpadu na skládce (skládkovné) z armovaného betonu zatříděného do Katalogu odpadů pod kódem 17 01 01</t>
  </si>
  <si>
    <t>-1465807542</t>
  </si>
  <si>
    <t>https://podminky.urs.cz/item/CS_URS_2025_01/997013602</t>
  </si>
  <si>
    <t>75</t>
  </si>
  <si>
    <t>997013607</t>
  </si>
  <si>
    <t>Poplatek za uložení stavebního odpadu na skládce (skládkovné) z tašek a keramických výrobků zatříděného do Katalogu odpadů pod kódem 17 01 03</t>
  </si>
  <si>
    <t>194370578</t>
  </si>
  <si>
    <t>https://podminky.urs.cz/item/CS_URS_2025_01/997013607</t>
  </si>
  <si>
    <t>998</t>
  </si>
  <si>
    <t>Přesun hmot</t>
  </si>
  <si>
    <t>76</t>
  </si>
  <si>
    <t>998011001</t>
  </si>
  <si>
    <t xml:space="preserve">Přesun hmot vodorovná dopravní vzdálenost do 100 m základní </t>
  </si>
  <si>
    <t>1689415211</t>
  </si>
  <si>
    <t>https://podminky.urs.cz/item/CS_URS_2025_01/998011001</t>
  </si>
  <si>
    <t>PSV</t>
  </si>
  <si>
    <t>Práce a dodávky PSV</t>
  </si>
  <si>
    <t>711</t>
  </si>
  <si>
    <t>Izolace proti vodě, vlhkosti a plynům</t>
  </si>
  <si>
    <t>77</t>
  </si>
  <si>
    <t>711747067</t>
  </si>
  <si>
    <t>Provedení detailů pásy přitavením opracování trubních prostupů pod těsnící objímkou, průměru do 300 mm, NAIP</t>
  </si>
  <si>
    <t>-479898967</t>
  </si>
  <si>
    <t>https://podminky.urs.cz/item/CS_URS_2025_01/711747067</t>
  </si>
  <si>
    <t>2*18</t>
  </si>
  <si>
    <t>2*2</t>
  </si>
  <si>
    <t>brouzdaliště - žb. sokl pro technologické rozvody</t>
  </si>
  <si>
    <t>(4*2)*2</t>
  </si>
  <si>
    <t>78</t>
  </si>
  <si>
    <t>62832001</t>
  </si>
  <si>
    <t>pás asfaltový natavitelný oxidovaný s vložkou ze skleněné rohože typu V60 s jemnozrnným minerálním posypem tl 3,5mm</t>
  </si>
  <si>
    <t>613521696</t>
  </si>
  <si>
    <t>56*0,735 "Přepočtené koeficientem množství</t>
  </si>
  <si>
    <t>79</t>
  </si>
  <si>
    <t>998711311</t>
  </si>
  <si>
    <t>Přesun hmot pro izolace proti vodě, vlhkosti a plynům stanovený procentní sazbou (%) z ceny vodorovná dopravní vzdálenost do 50 m ruční (bez užití mechanizace) v objektech výšky do 6 m</t>
  </si>
  <si>
    <t>%</t>
  </si>
  <si>
    <t>148549219</t>
  </si>
  <si>
    <t>https://podminky.urs.cz/item/CS_URS_2025_01/998711311</t>
  </si>
  <si>
    <t>721</t>
  </si>
  <si>
    <t>Zdravotechnika - vnitřní kanalizace</t>
  </si>
  <si>
    <t>80</t>
  </si>
  <si>
    <t>721210814</t>
  </si>
  <si>
    <t>Demontáž kanalizačního příslušenství vpustí podlahových</t>
  </si>
  <si>
    <t>-278320837</t>
  </si>
  <si>
    <t>https://podminky.urs.cz/item/CS_URS_2025_01/721210814</t>
  </si>
  <si>
    <t>741</t>
  </si>
  <si>
    <t>Elektroinstalace - silnoproud</t>
  </si>
  <si>
    <t>81</t>
  </si>
  <si>
    <t>7414100</t>
  </si>
  <si>
    <t>Vodivé a ochranné pospojování kovových prvků dosažitelných rukou, vč. zemnění</t>
  </si>
  <si>
    <t>734237439</t>
  </si>
  <si>
    <t>https://podminky.urs.cz/item/CS_URS_2025_01/7414100</t>
  </si>
  <si>
    <t>767</t>
  </si>
  <si>
    <t>Konstrukce zámečnické</t>
  </si>
  <si>
    <t>82</t>
  </si>
  <si>
    <t>767223222</t>
  </si>
  <si>
    <t>Montáž zábradlí přímého v exteriéru na schodišti kotveného do betonu</t>
  </si>
  <si>
    <t>575397705</t>
  </si>
  <si>
    <t>https://podminky.urs.cz/item/CS_URS_2025_01/767223222</t>
  </si>
  <si>
    <t>výkr.č. D.1.2. - 12</t>
  </si>
  <si>
    <t>"Z1"1,80*2</t>
  </si>
  <si>
    <t>"Z2"2,50*2</t>
  </si>
  <si>
    <t>83</t>
  </si>
  <si>
    <t>553- Z1</t>
  </si>
  <si>
    <t>zábradlí nerezové atypické pro vstup do bazénu - nerezová ocel AISI 3016 D43 mm, min. tl. 2 mm, určeno pro fóliové bazény</t>
  </si>
  <si>
    <t>-98246136</t>
  </si>
  <si>
    <t>84</t>
  </si>
  <si>
    <t>553- Z2</t>
  </si>
  <si>
    <t>1621522213</t>
  </si>
  <si>
    <t>85</t>
  </si>
  <si>
    <t>76700-Z6</t>
  </si>
  <si>
    <t>Výroba, dodávka a montáž laminátové skluzavky</t>
  </si>
  <si>
    <t>-258242737</t>
  </si>
  <si>
    <t>86</t>
  </si>
  <si>
    <t>998767201</t>
  </si>
  <si>
    <t>Přesun hmot pro zámečnické konstrukce stanovený procentní sazbou (%) z ceny vodorovná dopravní vzdálenost do 50 m základní v objektech výšky do 6 m</t>
  </si>
  <si>
    <t>1709232250</t>
  </si>
  <si>
    <t>https://podminky.urs.cz/item/CS_URS_2025_01/998767201</t>
  </si>
  <si>
    <t>SO02 - Technologie, fólie bazénových van</t>
  </si>
  <si>
    <t xml:space="preserve">    8 - Trubní vedení</t>
  </si>
  <si>
    <t xml:space="preserve">    776 - Podlahy povlakové</t>
  </si>
  <si>
    <t>45150101</t>
  </si>
  <si>
    <t>Nerezový přelivný žlábek dle PD AISI 316 vč. osazení</t>
  </si>
  <si>
    <t>mb</t>
  </si>
  <si>
    <t>-418859505</t>
  </si>
  <si>
    <t>45150102</t>
  </si>
  <si>
    <t>mřížka barevná segmentová plastová š. 245mm, v. 35 mm</t>
  </si>
  <si>
    <t>-1979853336</t>
  </si>
  <si>
    <t>45150103</t>
  </si>
  <si>
    <t>rohová deska bílá 90 st. k přelivným žlábkům 245 mm, v. 35 mm</t>
  </si>
  <si>
    <t>1866375374</t>
  </si>
  <si>
    <t>45150104</t>
  </si>
  <si>
    <t>odtok z čela nerezového žlabu závit 4"</t>
  </si>
  <si>
    <t>1651743942</t>
  </si>
  <si>
    <t>45150105</t>
  </si>
  <si>
    <t>odtok z boku nerezového žlabu závit 4"</t>
  </si>
  <si>
    <t>1959408584</t>
  </si>
  <si>
    <t>45150106</t>
  </si>
  <si>
    <t>odtok z boku nerezového žlabu 140 x 90 mm - 4"</t>
  </si>
  <si>
    <t>-935679193</t>
  </si>
  <si>
    <t>Trubní vedení</t>
  </si>
  <si>
    <t>8.2.01.1100</t>
  </si>
  <si>
    <t>PVC-U T-kus 90° 110x110x110</t>
  </si>
  <si>
    <t>223853988</t>
  </si>
  <si>
    <t>8.2.01.1250</t>
  </si>
  <si>
    <t>PVC-U T-kus 90° 125x125x125</t>
  </si>
  <si>
    <t>1988570597</t>
  </si>
  <si>
    <t>8.2.01.1600</t>
  </si>
  <si>
    <t>PVC-U T-kus 90° 160x160x160</t>
  </si>
  <si>
    <t>-1112591754</t>
  </si>
  <si>
    <t>8.2.03.0650</t>
  </si>
  <si>
    <t>PVC-U T-kus 90° redukovaný 63x50x63</t>
  </si>
  <si>
    <t>-560297119</t>
  </si>
  <si>
    <t>8.2.03.0800</t>
  </si>
  <si>
    <t>PVC-U T-kus 90° redukovaný 75x50x75</t>
  </si>
  <si>
    <t>-1161603391</t>
  </si>
  <si>
    <t>8.2.03.0950</t>
  </si>
  <si>
    <t>PVC-U T-kus 90° redukovaný 90x50x90</t>
  </si>
  <si>
    <t>1059372405</t>
  </si>
  <si>
    <t>8.2.03.1100</t>
  </si>
  <si>
    <t>PVC-U T-kus 90° redukovaný 110x50x110</t>
  </si>
  <si>
    <t>-1608363756</t>
  </si>
  <si>
    <t>8.2.03.1110</t>
  </si>
  <si>
    <t>PVC-U T-kus 90° redukovaný 110x63x110</t>
  </si>
  <si>
    <t>-1194275628</t>
  </si>
  <si>
    <t>8.2.03.1230</t>
  </si>
  <si>
    <t>PVC-U T-kus 90° redukovaný 125x63x125</t>
  </si>
  <si>
    <t>-774715923</t>
  </si>
  <si>
    <t>8.2.03.1250</t>
  </si>
  <si>
    <t>PVC-U T-kus 90° redukovaný 125x90x125</t>
  </si>
  <si>
    <t>-506552093</t>
  </si>
  <si>
    <t>8.2.03.1300V</t>
  </si>
  <si>
    <t>PVC-U T-kus 90° redukovaný (VDL) 140x50x140</t>
  </si>
  <si>
    <t>1868411124</t>
  </si>
  <si>
    <t>8.2.03.1510</t>
  </si>
  <si>
    <t>T-kus 90°redukovaný 160x50x160</t>
  </si>
  <si>
    <t>1713791577</t>
  </si>
  <si>
    <t>8.2.03.1550</t>
  </si>
  <si>
    <t>PVC-U T-kus 90° redukovaný 160x110x160</t>
  </si>
  <si>
    <t>1272715827</t>
  </si>
  <si>
    <t>8.2.03.1570</t>
  </si>
  <si>
    <t>PVC-U T-kus 90° redukovaný 160x125x160</t>
  </si>
  <si>
    <t>173632784</t>
  </si>
  <si>
    <t>8.2.08.0630</t>
  </si>
  <si>
    <t>PVC-U T-kus 45° 63x63x63</t>
  </si>
  <si>
    <t>-1070005737</t>
  </si>
  <si>
    <t>8.2.08.1250V</t>
  </si>
  <si>
    <t>PVC-U T-kus 45° (VDL) 125x125x125</t>
  </si>
  <si>
    <t>-664720329</t>
  </si>
  <si>
    <t>8.2.08.1600V</t>
  </si>
  <si>
    <t>PVC-U T-kus 45° 160x160x160</t>
  </si>
  <si>
    <t>-944927780</t>
  </si>
  <si>
    <t>8.2.25.0500</t>
  </si>
  <si>
    <t>PVC-U Koleno 90° 50x50</t>
  </si>
  <si>
    <t>1036158884</t>
  </si>
  <si>
    <t>8.2.30.0500</t>
  </si>
  <si>
    <t>PVC-U Koleno 45° 50x50</t>
  </si>
  <si>
    <t>-1734190846</t>
  </si>
  <si>
    <t>8.2.30.0630</t>
  </si>
  <si>
    <t>PVC-U Koleno 45° 63x63</t>
  </si>
  <si>
    <t>407395319</t>
  </si>
  <si>
    <t>8.2.30.0900</t>
  </si>
  <si>
    <t>PVC-U Koleno 45° 90x90</t>
  </si>
  <si>
    <t>-2032599749</t>
  </si>
  <si>
    <t>8.2.30.1100</t>
  </si>
  <si>
    <t>PVC-U Koleno 45° 110x110</t>
  </si>
  <si>
    <t>-77199286</t>
  </si>
  <si>
    <t>8.2.30.1250</t>
  </si>
  <si>
    <t>PVC-U Koleno 45° 125x125</t>
  </si>
  <si>
    <t>868212084</t>
  </si>
  <si>
    <t>8.3.05.0660</t>
  </si>
  <si>
    <t>PVC-U Redukce krátká 63x50</t>
  </si>
  <si>
    <t>1823856950</t>
  </si>
  <si>
    <t>8.3.05.0780</t>
  </si>
  <si>
    <t>PVC-U Redukce krátká 75x63</t>
  </si>
  <si>
    <t>1715401127</t>
  </si>
  <si>
    <t>8.3.05.0920</t>
  </si>
  <si>
    <t>PVC-U Redukce krátká 90x75</t>
  </si>
  <si>
    <t>-1873906760</t>
  </si>
  <si>
    <t>8.3.05.1110</t>
  </si>
  <si>
    <t>PVC-U Redukce krátká 110x63</t>
  </si>
  <si>
    <t>1177452349</t>
  </si>
  <si>
    <t>8.3.05.1130</t>
  </si>
  <si>
    <t>PVC-U Redukce krátká 110x90</t>
  </si>
  <si>
    <t>-772583399</t>
  </si>
  <si>
    <t>8.3.05.1260</t>
  </si>
  <si>
    <t>PVC-U Redukce krátká 125x90</t>
  </si>
  <si>
    <t>81620304</t>
  </si>
  <si>
    <t>8.3.05.1270</t>
  </si>
  <si>
    <t>PVC-U Redukce krátká 125x110</t>
  </si>
  <si>
    <t>1285417735</t>
  </si>
  <si>
    <t>8.3.05.1430</t>
  </si>
  <si>
    <t>PVC-U Redukce krátká 140x125</t>
  </si>
  <si>
    <t>121251228</t>
  </si>
  <si>
    <t>8.3.05.1600</t>
  </si>
  <si>
    <t>PVC-U Redukce krátká 160x90</t>
  </si>
  <si>
    <t>1583674439</t>
  </si>
  <si>
    <t>8.3.05.1620</t>
  </si>
  <si>
    <t>PVC-U Redukce krátká 160x125</t>
  </si>
  <si>
    <t>-544541768</t>
  </si>
  <si>
    <t>8.3.05.1630</t>
  </si>
  <si>
    <t>PVC-U Redukce krátká 160x140</t>
  </si>
  <si>
    <t>-95085480</t>
  </si>
  <si>
    <t>8.3.05.1632</t>
  </si>
  <si>
    <t>Přechodka lepení / závit - 125/ 4 1/2"</t>
  </si>
  <si>
    <t>-546441997</t>
  </si>
  <si>
    <t>8.3.05.1634</t>
  </si>
  <si>
    <t>Přechodka lepení / závit - 110/ 4"</t>
  </si>
  <si>
    <t>-1548704889</t>
  </si>
  <si>
    <t>8.6.15.0049P</t>
  </si>
  <si>
    <t>PVC-U Ventil kulový 2x šroubení, těsnění EPDM+HDPE 32</t>
  </si>
  <si>
    <t>-439083135</t>
  </si>
  <si>
    <t>8.6.15.0050P</t>
  </si>
  <si>
    <t>PVC-U Ventil kulový 2x šroubení, těsnění EPDM+HDPE 50</t>
  </si>
  <si>
    <t>1436915964</t>
  </si>
  <si>
    <t>8.6.15.0063B</t>
  </si>
  <si>
    <t>PVC-U Ventil kulový 2x šroubení, těsnění EPDM+HDPE 63</t>
  </si>
  <si>
    <t>1707135563</t>
  </si>
  <si>
    <t>8.6.15.0090B</t>
  </si>
  <si>
    <t>PVC-U Ventil kulový 2x šroubení, těsnění EPDM+HDPE 90</t>
  </si>
  <si>
    <t>1263199946</t>
  </si>
  <si>
    <t>8.6.70.5110B</t>
  </si>
  <si>
    <t>PVC-U Uzavírací klapka + přírubový komplet výrobce Pimtas, těsnění EPDM 110</t>
  </si>
  <si>
    <t>151339538</t>
  </si>
  <si>
    <t>8.6.70.5125B</t>
  </si>
  <si>
    <t>PVC-U Uzavírací klapka + přírubový komplet výrobce Pimtas, těsnění EPDM 125</t>
  </si>
  <si>
    <t>1172547159</t>
  </si>
  <si>
    <t>8.6.70.5160B</t>
  </si>
  <si>
    <t>PVC-U Uzavírací klapka + přírubový komplet výrobce Pimtas, těsnění EPDM 160</t>
  </si>
  <si>
    <t>-721918361</t>
  </si>
  <si>
    <t>8.TL5050024</t>
  </si>
  <si>
    <t>PVC-U Trubka tlaková PN10 50x2,4</t>
  </si>
  <si>
    <t>-932856009</t>
  </si>
  <si>
    <t>8.TL5063030</t>
  </si>
  <si>
    <t>PVC-U Trubka tlaková PN10 63x3,0</t>
  </si>
  <si>
    <t>840255965</t>
  </si>
  <si>
    <t>8.TL5075036</t>
  </si>
  <si>
    <t>PVC-U Trubka tlaková PN10 75x3,6</t>
  </si>
  <si>
    <t>1131102013</t>
  </si>
  <si>
    <t>8.TL5090043</t>
  </si>
  <si>
    <t>PVC-U Trubka tlaková PN10 90x4,3</t>
  </si>
  <si>
    <t>-279956568</t>
  </si>
  <si>
    <t>8.TL5110042</t>
  </si>
  <si>
    <t>PVC-U Trubka tlaková PN10 110x4,2</t>
  </si>
  <si>
    <t>-1998895983</t>
  </si>
  <si>
    <t>8.TL5125048</t>
  </si>
  <si>
    <t>PVC-U Trubka tlaková PN10 125x4,8</t>
  </si>
  <si>
    <t>-1452537339</t>
  </si>
  <si>
    <t>8.TL5140054</t>
  </si>
  <si>
    <t>PVC-U Trubka tlaková PN10 140x5,4</t>
  </si>
  <si>
    <t>-1375185702</t>
  </si>
  <si>
    <t>8.TL5160062</t>
  </si>
  <si>
    <t>PVC-U Trubka tlaková PN10 160x6,2</t>
  </si>
  <si>
    <t>1404696892</t>
  </si>
  <si>
    <t>87150108</t>
  </si>
  <si>
    <t>ST - stěnová tryska pro foliové bazény s regulovatelným průtokem - Q = 4,5 - 7 m3/h</t>
  </si>
  <si>
    <t>kpl</t>
  </si>
  <si>
    <t>895897682</t>
  </si>
  <si>
    <t>87150109</t>
  </si>
  <si>
    <t>DV1 dnová výpust pro folii, 5 - 15 m3/h přip. 50/63, nerez mřížka</t>
  </si>
  <si>
    <t>980140953</t>
  </si>
  <si>
    <t>87150110</t>
  </si>
  <si>
    <t>DV2 dnová výpust pro folii, polyesterový sklolaminát nerez mřížka 355 x 355 mm, 27 m3/h přip. pr.90</t>
  </si>
  <si>
    <t>-381309413</t>
  </si>
  <si>
    <t>8715011</t>
  </si>
  <si>
    <t>šachta plastová 500 x 400 mm pro atrakce</t>
  </si>
  <si>
    <t>2001535074</t>
  </si>
  <si>
    <t>87150111</t>
  </si>
  <si>
    <t>STp - stěnová tryska pro foliové bazény plochá , přip. DN 50 nerez AISI 316</t>
  </si>
  <si>
    <t>-932048313</t>
  </si>
  <si>
    <t>87150115</t>
  </si>
  <si>
    <t>Z5 - nerezový vodní ježek</t>
  </si>
  <si>
    <t>-1550853686</t>
  </si>
  <si>
    <t>87150302</t>
  </si>
  <si>
    <t>Montážní práce na technologii, rozvody</t>
  </si>
  <si>
    <t>hod</t>
  </si>
  <si>
    <t>1043473318</t>
  </si>
  <si>
    <t>87150303</t>
  </si>
  <si>
    <t>Pomocný kotvící, montážní a spojovací materiál pro technologii</t>
  </si>
  <si>
    <t>1882573190</t>
  </si>
  <si>
    <t>87150304</t>
  </si>
  <si>
    <t>tlakové a provozní zkoušky, seřízení nastavení systému technologie bazénu</t>
  </si>
  <si>
    <t>1325031984</t>
  </si>
  <si>
    <t>87150307</t>
  </si>
  <si>
    <t>Přesuny hmot pro technologii</t>
  </si>
  <si>
    <t>1110851660</t>
  </si>
  <si>
    <t>87150308</t>
  </si>
  <si>
    <t>Napojení na stáv. rozvody technologie</t>
  </si>
  <si>
    <t>-300431784</t>
  </si>
  <si>
    <t>776</t>
  </si>
  <si>
    <t>Podlahy povlakové</t>
  </si>
  <si>
    <t>77650101</t>
  </si>
  <si>
    <t>foliování bazénové vany PVC - P hladká, zesílená syntetickým vláknem + geotextilie 500 g/m2</t>
  </si>
  <si>
    <t>2044808293</t>
  </si>
  <si>
    <t>77650102</t>
  </si>
  <si>
    <t>foliování bazénové vany PVC - P protiskluz, zesílená syntetickým vláknem + geotextilie 500 g/m2</t>
  </si>
  <si>
    <t>-1257726349</t>
  </si>
  <si>
    <t>77650103</t>
  </si>
  <si>
    <t>plastová rohová L lišta 40 x 40 mm PVC pro ukončení folie do žlábku vč. zatmelení</t>
  </si>
  <si>
    <t>396756558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</si>
  <si>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</si>
  <si>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</si>
  <si>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</si>
  <si>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</si>
  <si>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</si>
  <si>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Další náklady na pracovníky</t>
  </si>
  <si>
    <t>VRN1</t>
  </si>
  <si>
    <t>Průzkumné, zeměměřičské a projektové práce</t>
  </si>
  <si>
    <t>013254000</t>
  </si>
  <si>
    <t>Dokumentace skutečného provedení stavby</t>
  </si>
  <si>
    <t>1024</t>
  </si>
  <si>
    <t>2131506522</t>
  </si>
  <si>
    <t>https://podminky.urs.cz/item/CS_URS_2025_01/013254000</t>
  </si>
  <si>
    <t>013274000</t>
  </si>
  <si>
    <t>Pasportizace objektu před započetím prací</t>
  </si>
  <si>
    <t>-966179593</t>
  </si>
  <si>
    <t>https://podminky.urs.cz/item/CS_URS_2025_01/013274000</t>
  </si>
  <si>
    <t>013284000</t>
  </si>
  <si>
    <t>Pasportizace objektu po provedení prací</t>
  </si>
  <si>
    <t>-1908973176</t>
  </si>
  <si>
    <t>https://podminky.urs.cz/item/CS_URS_2025_01/013284000</t>
  </si>
  <si>
    <t>VRN3</t>
  </si>
  <si>
    <t>Zařízení staveniště</t>
  </si>
  <si>
    <t>032903000</t>
  </si>
  <si>
    <t>Náklady na provoz a údržbu vybavení staveniště</t>
  </si>
  <si>
    <t>1053616650</t>
  </si>
  <si>
    <t>https://podminky.urs.cz/item/CS_URS_2025_01/032903000</t>
  </si>
  <si>
    <t>VRN4</t>
  </si>
  <si>
    <t>Inženýrská činnost</t>
  </si>
  <si>
    <t>045203000</t>
  </si>
  <si>
    <t>Kompletační činnost</t>
  </si>
  <si>
    <t>1023746456</t>
  </si>
  <si>
    <t>https://podminky.urs.cz/item/CS_URS_2025_01/045203000</t>
  </si>
  <si>
    <t>045303000</t>
  </si>
  <si>
    <t>Koordinační činnost</t>
  </si>
  <si>
    <t>-2113027754</t>
  </si>
  <si>
    <t>https://podminky.urs.cz/item/CS_URS_2025_01/045303000</t>
  </si>
  <si>
    <t>VRN6</t>
  </si>
  <si>
    <t>Územní vlivy</t>
  </si>
  <si>
    <t>065103000</t>
  </si>
  <si>
    <t>Mimostaveništní doprava materiálů a výrobků</t>
  </si>
  <si>
    <t>-1127079638</t>
  </si>
  <si>
    <t>https://podminky.urs.cz/item/CS_URS_2025_01/065103000</t>
  </si>
  <si>
    <t>VRN8</t>
  </si>
  <si>
    <t>Další náklady na pracovníky</t>
  </si>
  <si>
    <t>081103000</t>
  </si>
  <si>
    <t>Denní doprava pracovníků na pracoviště</t>
  </si>
  <si>
    <t>1246020948</t>
  </si>
  <si>
    <t>https://podminky.urs.cz/item/CS_URS_2025_01/081103000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</si>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</sst>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2151254" TargetMode="External" /><Relationship Id="rId2" Type="http://schemas.openxmlformats.org/officeDocument/2006/relationships/hyperlink" Target="https://podminky.urs.cz/item/CS_URS_2025_01/132212131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2751119" TargetMode="External" /><Relationship Id="rId5" Type="http://schemas.openxmlformats.org/officeDocument/2006/relationships/hyperlink" Target="https://podminky.urs.cz/item/CS_URS_2025_01/167151111" TargetMode="External" /><Relationship Id="rId6" Type="http://schemas.openxmlformats.org/officeDocument/2006/relationships/hyperlink" Target="https://podminky.urs.cz/item/CS_URS_2025_01/171201231" TargetMode="External" /><Relationship Id="rId7" Type="http://schemas.openxmlformats.org/officeDocument/2006/relationships/hyperlink" Target="https://podminky.urs.cz/item/CS_URS_2025_01/174151101" TargetMode="External" /><Relationship Id="rId8" Type="http://schemas.openxmlformats.org/officeDocument/2006/relationships/hyperlink" Target="https://podminky.urs.cz/item/CS_URS_2025_01/175111101" TargetMode="External" /><Relationship Id="rId9" Type="http://schemas.openxmlformats.org/officeDocument/2006/relationships/hyperlink" Target="https://podminky.urs.cz/item/CS_URS_2025_01/175151101" TargetMode="External" /><Relationship Id="rId10" Type="http://schemas.openxmlformats.org/officeDocument/2006/relationships/hyperlink" Target="https://podminky.urs.cz/item/CS_URS_2025_01/275313911" TargetMode="External" /><Relationship Id="rId11" Type="http://schemas.openxmlformats.org/officeDocument/2006/relationships/hyperlink" Target="https://podminky.urs.cz/item/CS_URS_2025_01/275351121" TargetMode="External" /><Relationship Id="rId12" Type="http://schemas.openxmlformats.org/officeDocument/2006/relationships/hyperlink" Target="https://podminky.urs.cz/item/CS_URS_2025_01/275351122" TargetMode="External" /><Relationship Id="rId13" Type="http://schemas.openxmlformats.org/officeDocument/2006/relationships/hyperlink" Target="https://podminky.urs.cz/item/CS_URS_2025_01/313321611" TargetMode="External" /><Relationship Id="rId14" Type="http://schemas.openxmlformats.org/officeDocument/2006/relationships/hyperlink" Target="https://podminky.urs.cz/item/CS_URS_2025_01/313351121" TargetMode="External" /><Relationship Id="rId15" Type="http://schemas.openxmlformats.org/officeDocument/2006/relationships/hyperlink" Target="https://podminky.urs.cz/item/CS_URS_2025_01/313351122" TargetMode="External" /><Relationship Id="rId16" Type="http://schemas.openxmlformats.org/officeDocument/2006/relationships/hyperlink" Target="https://podminky.urs.cz/item/CS_URS_2025_01/313351311" TargetMode="External" /><Relationship Id="rId17" Type="http://schemas.openxmlformats.org/officeDocument/2006/relationships/hyperlink" Target="https://podminky.urs.cz/item/CS_URS_2025_01/313351312" TargetMode="External" /><Relationship Id="rId18" Type="http://schemas.openxmlformats.org/officeDocument/2006/relationships/hyperlink" Target="https://podminky.urs.cz/item/CS_URS_2025_01/313361821" TargetMode="External" /><Relationship Id="rId19" Type="http://schemas.openxmlformats.org/officeDocument/2006/relationships/hyperlink" Target="https://podminky.urs.cz/item/CS_URS_2025_01/342321610" TargetMode="External" /><Relationship Id="rId20" Type="http://schemas.openxmlformats.org/officeDocument/2006/relationships/hyperlink" Target="https://podminky.urs.cz/item/CS_URS_2025_01/342351111" TargetMode="External" /><Relationship Id="rId21" Type="http://schemas.openxmlformats.org/officeDocument/2006/relationships/hyperlink" Target="https://podminky.urs.cz/item/CS_URS_2025_01/342351112" TargetMode="External" /><Relationship Id="rId22" Type="http://schemas.openxmlformats.org/officeDocument/2006/relationships/hyperlink" Target="https://podminky.urs.cz/item/CS_URS_2025_01/342351311" TargetMode="External" /><Relationship Id="rId23" Type="http://schemas.openxmlformats.org/officeDocument/2006/relationships/hyperlink" Target="https://podminky.urs.cz/item/CS_URS_2025_01/342351312" TargetMode="External" /><Relationship Id="rId24" Type="http://schemas.openxmlformats.org/officeDocument/2006/relationships/hyperlink" Target="https://podminky.urs.cz/item/CS_URS_2025_01/342361821" TargetMode="External" /><Relationship Id="rId25" Type="http://schemas.openxmlformats.org/officeDocument/2006/relationships/hyperlink" Target="https://podminky.urs.cz/item/CS_URS_2025_01/430321616" TargetMode="External" /><Relationship Id="rId26" Type="http://schemas.openxmlformats.org/officeDocument/2006/relationships/hyperlink" Target="https://podminky.urs.cz/item/CS_URS_2025_01/430362021" TargetMode="External" /><Relationship Id="rId27" Type="http://schemas.openxmlformats.org/officeDocument/2006/relationships/hyperlink" Target="https://podminky.urs.cz/item/CS_URS_2025_01/434311115" TargetMode="External" /><Relationship Id="rId28" Type="http://schemas.openxmlformats.org/officeDocument/2006/relationships/hyperlink" Target="https://podminky.urs.cz/item/CS_URS_2025_01/434351141" TargetMode="External" /><Relationship Id="rId29" Type="http://schemas.openxmlformats.org/officeDocument/2006/relationships/hyperlink" Target="https://podminky.urs.cz/item/CS_URS_2025_01/434351142" TargetMode="External" /><Relationship Id="rId30" Type="http://schemas.openxmlformats.org/officeDocument/2006/relationships/hyperlink" Target="https://podminky.urs.cz/item/CS_URS_2025_01/451572111" TargetMode="External" /><Relationship Id="rId31" Type="http://schemas.openxmlformats.org/officeDocument/2006/relationships/hyperlink" Target="https://podminky.urs.cz/item/CS_URS_2025_01/564861111" TargetMode="External" /><Relationship Id="rId32" Type="http://schemas.openxmlformats.org/officeDocument/2006/relationships/hyperlink" Target="https://podminky.urs.cz/item/CS_URS_2025_01/596211112" TargetMode="External" /><Relationship Id="rId33" Type="http://schemas.openxmlformats.org/officeDocument/2006/relationships/hyperlink" Target="https://podminky.urs.cz/item/CS_URS_2025_01/622143003" TargetMode="External" /><Relationship Id="rId34" Type="http://schemas.openxmlformats.org/officeDocument/2006/relationships/hyperlink" Target="https://podminky.urs.cz/item/CS_URS_2025_01/632450124" TargetMode="External" /><Relationship Id="rId35" Type="http://schemas.openxmlformats.org/officeDocument/2006/relationships/hyperlink" Target="https://podminky.urs.cz/item/CS_URS_2025_01/635111215" TargetMode="External" /><Relationship Id="rId36" Type="http://schemas.openxmlformats.org/officeDocument/2006/relationships/hyperlink" Target="https://podminky.urs.cz/item/CS_URS_2025_01/776121112" TargetMode="External" /><Relationship Id="rId37" Type="http://schemas.openxmlformats.org/officeDocument/2006/relationships/hyperlink" Target="https://podminky.urs.cz/item/CS_URS_2025_01/776121113" TargetMode="External" /><Relationship Id="rId38" Type="http://schemas.openxmlformats.org/officeDocument/2006/relationships/hyperlink" Target="https://podminky.urs.cz/item/CS_URS_2025_01/622142001" TargetMode="External" /><Relationship Id="rId39" Type="http://schemas.openxmlformats.org/officeDocument/2006/relationships/hyperlink" Target="https://podminky.urs.cz/item/CS_URS_2025_01/631312141" TargetMode="External" /><Relationship Id="rId40" Type="http://schemas.openxmlformats.org/officeDocument/2006/relationships/hyperlink" Target="https://podminky.urs.cz/item/CS_URS_2025_01/899101211" TargetMode="External" /><Relationship Id="rId41" Type="http://schemas.openxmlformats.org/officeDocument/2006/relationships/hyperlink" Target="https://podminky.urs.cz/item/CS_URS_2025_01/919726122" TargetMode="External" /><Relationship Id="rId42" Type="http://schemas.openxmlformats.org/officeDocument/2006/relationships/hyperlink" Target="https://podminky.urs.cz/item/CS_URS_2025_01/953171021" TargetMode="External" /><Relationship Id="rId43" Type="http://schemas.openxmlformats.org/officeDocument/2006/relationships/hyperlink" Target="https://podminky.urs.cz/item/CS_URS_2025_01/953961113" TargetMode="External" /><Relationship Id="rId44" Type="http://schemas.openxmlformats.org/officeDocument/2006/relationships/hyperlink" Target="https://podminky.urs.cz/item/CS_URS_2025_01/962042321" TargetMode="External" /><Relationship Id="rId45" Type="http://schemas.openxmlformats.org/officeDocument/2006/relationships/hyperlink" Target="https://podminky.urs.cz/item/CS_URS_2025_01/962052211" TargetMode="External" /><Relationship Id="rId46" Type="http://schemas.openxmlformats.org/officeDocument/2006/relationships/hyperlink" Target="https://podminky.urs.cz/item/CS_URS_2025_01/963042819" TargetMode="External" /><Relationship Id="rId47" Type="http://schemas.openxmlformats.org/officeDocument/2006/relationships/hyperlink" Target="https://podminky.urs.cz/item/CS_URS_2025_01/963053936" TargetMode="External" /><Relationship Id="rId48" Type="http://schemas.openxmlformats.org/officeDocument/2006/relationships/hyperlink" Target="https://podminky.urs.cz/item/CS_URS_2025_01/965042231" TargetMode="External" /><Relationship Id="rId49" Type="http://schemas.openxmlformats.org/officeDocument/2006/relationships/hyperlink" Target="https://podminky.urs.cz/item/CS_URS_2025_01/965042241" TargetMode="External" /><Relationship Id="rId50" Type="http://schemas.openxmlformats.org/officeDocument/2006/relationships/hyperlink" Target="https://podminky.urs.cz/item/CS_URS_2025_01/965049112" TargetMode="External" /><Relationship Id="rId51" Type="http://schemas.openxmlformats.org/officeDocument/2006/relationships/hyperlink" Target="https://podminky.urs.cz/item/CS_URS_2025_01/965081213" TargetMode="External" /><Relationship Id="rId52" Type="http://schemas.openxmlformats.org/officeDocument/2006/relationships/hyperlink" Target="https://podminky.urs.cz/item/CS_URS_2025_01/969031112" TargetMode="External" /><Relationship Id="rId53" Type="http://schemas.openxmlformats.org/officeDocument/2006/relationships/hyperlink" Target="https://podminky.urs.cz/item/CS_URS_2025_01/977151115" TargetMode="External" /><Relationship Id="rId54" Type="http://schemas.openxmlformats.org/officeDocument/2006/relationships/hyperlink" Target="https://podminky.urs.cz/item/CS_URS_2025_01/977211113" TargetMode="External" /><Relationship Id="rId55" Type="http://schemas.openxmlformats.org/officeDocument/2006/relationships/hyperlink" Target="https://podminky.urs.cz/item/CS_URS_2025_01/977312114" TargetMode="External" /><Relationship Id="rId56" Type="http://schemas.openxmlformats.org/officeDocument/2006/relationships/hyperlink" Target="https://podminky.urs.cz/item/CS_URS_2025_01/978059641" TargetMode="External" /><Relationship Id="rId57" Type="http://schemas.openxmlformats.org/officeDocument/2006/relationships/hyperlink" Target="https://podminky.urs.cz/item/CS_URS_2025_01/985121122" TargetMode="External" /><Relationship Id="rId58" Type="http://schemas.openxmlformats.org/officeDocument/2006/relationships/hyperlink" Target="https://podminky.urs.cz/item/CS_URS_2025_01/985311311" TargetMode="External" /><Relationship Id="rId59" Type="http://schemas.openxmlformats.org/officeDocument/2006/relationships/hyperlink" Target="https://podminky.urs.cz/item/CS_URS_2025_01/985321111" TargetMode="External" /><Relationship Id="rId60" Type="http://schemas.openxmlformats.org/officeDocument/2006/relationships/hyperlink" Target="https://podminky.urs.cz/item/CS_URS_2025_01/985321112" TargetMode="External" /><Relationship Id="rId61" Type="http://schemas.openxmlformats.org/officeDocument/2006/relationships/hyperlink" Target="https://podminky.urs.cz/item/CS_URS_2025_01/985323111" TargetMode="External" /><Relationship Id="rId62" Type="http://schemas.openxmlformats.org/officeDocument/2006/relationships/hyperlink" Target="https://podminky.urs.cz/item/CS_URS_2025_01/997013111" TargetMode="External" /><Relationship Id="rId63" Type="http://schemas.openxmlformats.org/officeDocument/2006/relationships/hyperlink" Target="https://podminky.urs.cz/item/CS_URS_2025_01/997013501" TargetMode="External" /><Relationship Id="rId64" Type="http://schemas.openxmlformats.org/officeDocument/2006/relationships/hyperlink" Target="https://podminky.urs.cz/item/CS_URS_2025_01/997013509" TargetMode="External" /><Relationship Id="rId65" Type="http://schemas.openxmlformats.org/officeDocument/2006/relationships/hyperlink" Target="https://podminky.urs.cz/item/CS_URS_2025_01/997013601" TargetMode="External" /><Relationship Id="rId66" Type="http://schemas.openxmlformats.org/officeDocument/2006/relationships/hyperlink" Target="https://podminky.urs.cz/item/CS_URS_2025_01/997013602" TargetMode="External" /><Relationship Id="rId67" Type="http://schemas.openxmlformats.org/officeDocument/2006/relationships/hyperlink" Target="https://podminky.urs.cz/item/CS_URS_2025_01/997013607" TargetMode="External" /><Relationship Id="rId68" Type="http://schemas.openxmlformats.org/officeDocument/2006/relationships/hyperlink" Target="https://podminky.urs.cz/item/CS_URS_2025_01/998011001" TargetMode="External" /><Relationship Id="rId69" Type="http://schemas.openxmlformats.org/officeDocument/2006/relationships/hyperlink" Target="https://podminky.urs.cz/item/CS_URS_2025_01/711747067" TargetMode="External" /><Relationship Id="rId70" Type="http://schemas.openxmlformats.org/officeDocument/2006/relationships/hyperlink" Target="https://podminky.urs.cz/item/CS_URS_2025_01/998711311" TargetMode="External" /><Relationship Id="rId71" Type="http://schemas.openxmlformats.org/officeDocument/2006/relationships/hyperlink" Target="https://podminky.urs.cz/item/CS_URS_2025_01/721210814" TargetMode="External" /><Relationship Id="rId72" Type="http://schemas.openxmlformats.org/officeDocument/2006/relationships/hyperlink" Target="https://podminky.urs.cz/item/CS_URS_2025_01/7414100" TargetMode="External" /><Relationship Id="rId73" Type="http://schemas.openxmlformats.org/officeDocument/2006/relationships/hyperlink" Target="https://podminky.urs.cz/item/CS_URS_2025_01/767223222" TargetMode="External" /><Relationship Id="rId74" Type="http://schemas.openxmlformats.org/officeDocument/2006/relationships/hyperlink" Target="https://podminky.urs.cz/item/CS_URS_2025_01/998767201" TargetMode="External" /><Relationship Id="rId7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254000" TargetMode="External" /><Relationship Id="rId2" Type="http://schemas.openxmlformats.org/officeDocument/2006/relationships/hyperlink" Target="https://podminky.urs.cz/item/CS_URS_2025_01/013274000" TargetMode="External" /><Relationship Id="rId3" Type="http://schemas.openxmlformats.org/officeDocument/2006/relationships/hyperlink" Target="https://podminky.urs.cz/item/CS_URS_2025_01/013284000" TargetMode="External" /><Relationship Id="rId4" Type="http://schemas.openxmlformats.org/officeDocument/2006/relationships/hyperlink" Target="https://podminky.urs.cz/item/CS_URS_2025_01/032903000" TargetMode="External" /><Relationship Id="rId5" Type="http://schemas.openxmlformats.org/officeDocument/2006/relationships/hyperlink" Target="https://podminky.urs.cz/item/CS_URS_2025_01/045203000" TargetMode="External" /><Relationship Id="rId6" Type="http://schemas.openxmlformats.org/officeDocument/2006/relationships/hyperlink" Target="https://podminky.urs.cz/item/CS_URS_2025_01/045303000" TargetMode="External" /><Relationship Id="rId7" Type="http://schemas.openxmlformats.org/officeDocument/2006/relationships/hyperlink" Target="https://podminky.urs.cz/item/CS_URS_2025_01/065103000" TargetMode="External" /><Relationship Id="rId8" Type="http://schemas.openxmlformats.org/officeDocument/2006/relationships/hyperlink" Target="https://podminky.urs.cz/item/CS_URS_2025_01/081103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Z250022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Technická pomoc na opravu dětských bazénů letního koupaliště Litvínov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24. 3. 2025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SPORTaS, s.r.o.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Michal Pospíšil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'SO01 -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'SO01 - Stavební část'!P95</f>
        <v>0</v>
      </c>
      <c r="AV55" s="123">
        <f>'SO01 - Stavební část'!J33</f>
        <v>0</v>
      </c>
      <c r="AW55" s="123">
        <f>'SO01 - Stavební část'!J34</f>
        <v>0</v>
      </c>
      <c r="AX55" s="123">
        <f>'SO01 - Stavební část'!J35</f>
        <v>0</v>
      </c>
      <c r="AY55" s="123">
        <f>'SO01 - Stavební část'!J36</f>
        <v>0</v>
      </c>
      <c r="AZ55" s="123">
        <f>'SO01 - Stavební část'!F33</f>
        <v>0</v>
      </c>
      <c r="BA55" s="123">
        <f>'SO01 - Stavební část'!F34</f>
        <v>0</v>
      </c>
      <c r="BB55" s="123">
        <f>'SO01 - Stavební část'!F35</f>
        <v>0</v>
      </c>
      <c r="BC55" s="123">
        <f>'SO01 - Stavební část'!F36</f>
        <v>0</v>
      </c>
      <c r="BD55" s="125">
        <f>'SO01 - Stavební část'!F37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'SO02 - Technologie, fólie...'!J30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'SO02 - Technologie, fólie...'!P84</f>
        <v>0</v>
      </c>
      <c r="AV56" s="123">
        <f>'SO02 - Technologie, fólie...'!J33</f>
        <v>0</v>
      </c>
      <c r="AW56" s="123">
        <f>'SO02 - Technologie, fólie...'!J34</f>
        <v>0</v>
      </c>
      <c r="AX56" s="123">
        <f>'SO02 - Technologie, fólie...'!J35</f>
        <v>0</v>
      </c>
      <c r="AY56" s="123">
        <f>'SO02 - Technologie, fólie...'!J36</f>
        <v>0</v>
      </c>
      <c r="AZ56" s="123">
        <f>'SO02 - Technologie, fólie...'!F33</f>
        <v>0</v>
      </c>
      <c r="BA56" s="123">
        <f>'SO02 - Technologie, fólie...'!F34</f>
        <v>0</v>
      </c>
      <c r="BB56" s="123">
        <f>'SO02 - Technologie, fólie...'!F35</f>
        <v>0</v>
      </c>
      <c r="BC56" s="123">
        <f>'SO02 - Technologie, fólie...'!F36</f>
        <v>0</v>
      </c>
      <c r="BD56" s="125">
        <f>'SO02 - Technologie, fólie...'!F37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 - Vedlejší rozpočtové...'!J30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7">
        <v>0</v>
      </c>
      <c r="AT57" s="128">
        <f>ROUND(SUM(AV57:AW57),2)</f>
        <v>0</v>
      </c>
      <c r="AU57" s="129">
        <f>'VRN - Vedlejší rozpočtové...'!P85</f>
        <v>0</v>
      </c>
      <c r="AV57" s="128">
        <f>'VRN - Vedlejší rozpočtové...'!J33</f>
        <v>0</v>
      </c>
      <c r="AW57" s="128">
        <f>'VRN - Vedlejší rozpočtové...'!J34</f>
        <v>0</v>
      </c>
      <c r="AX57" s="128">
        <f>'VRN - Vedlejší rozpočtové...'!J35</f>
        <v>0</v>
      </c>
      <c r="AY57" s="128">
        <f>'VRN - Vedlejší rozpočtové...'!J36</f>
        <v>0</v>
      </c>
      <c r="AZ57" s="128">
        <f>'VRN - Vedlejší rozpočtové...'!F33</f>
        <v>0</v>
      </c>
      <c r="BA57" s="128">
        <f>'VRN - Vedlejší rozpočtové...'!F34</f>
        <v>0</v>
      </c>
      <c r="BB57" s="128">
        <f>'VRN - Vedlejší rozpočtové...'!F35</f>
        <v>0</v>
      </c>
      <c r="BC57" s="128">
        <f>'VRN - Vedlejší rozpočtové...'!F36</f>
        <v>0</v>
      </c>
      <c r="BD57" s="130">
        <f>'VRN - Vedlejší rozpočtové...'!F37</f>
        <v>0</v>
      </c>
      <c r="BE57" s="7"/>
      <c r="BT57" s="126" t="s">
        <v>83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fDbRCtt1I5dMSa+gj7xXC10b4EMYMD7wfguH4uPUQMFNq3U4xGjn1aDCzXLG0ueXgliqN9PUza/wesSusFy1lw==" hashValue="OwsT8JNZrXLAxr4x1d2EKlmocgnkh3Y4Qp1mhx8I3QCtheXdZcHo8K9kS6R1QQWWwLUYjik1ufkmMrsk7rAk8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01 - Stavební část'!C2" display="/"/>
    <hyperlink ref="A56" location="'SO02 - Technologie, fólie...'!C2" display="/"/>
    <hyperlink ref="A57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Technická pomoc na opravu dětských bazénů letního koupaliště Litvínov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24. 3. 2025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22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ROUND(J95,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ROUND((SUM(BE95:BE1003)),  2)</f>
        <v>0</v>
      </c>
      <c r="G33" s="41"/>
      <c r="H33" s="41"/>
      <c r="I33" s="151">
        <v>0.20999999999999999</v>
      </c>
      <c r="J33" s="150">
        <f>ROUND(((SUM(BE95:BE1003))*I33),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ROUND((SUM(BF95:BF1003)),  2)</f>
        <v>0</v>
      </c>
      <c r="G34" s="41"/>
      <c r="H34" s="41"/>
      <c r="I34" s="151">
        <v>0.12</v>
      </c>
      <c r="J34" s="150">
        <f>ROUND(((SUM(BF95:BF1003))*I34),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ROUND((SUM(BG95:BG1003)),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ROUND((SUM(BH95:BH1003)),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ROUND((SUM(BI95:BI1003)),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Technická pomoc na opravu dětských bazénů letního koupaliště Litvínov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SO01 - Stavební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24. 3. 2025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SPORTaS, s.r.o.</v>
      </c>
      <c r="G54" s="43"/>
      <c r="H54" s="43"/>
      <c r="I54" s="35" t="s">
        <v>33</v>
      </c>
      <c r="J54" s="39" t="str">
        <f>E21</f>
        <v>Michal Pospíšil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J95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J96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100</v>
      </c>
      <c r="E61" s="177"/>
      <c r="F61" s="177"/>
      <c r="G61" s="177"/>
      <c r="H61" s="177"/>
      <c r="I61" s="177"/>
      <c r="J61" s="178">
        <f>J97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</v>
      </c>
      <c r="E62" s="177"/>
      <c r="F62" s="177"/>
      <c r="G62" s="177"/>
      <c r="H62" s="177"/>
      <c r="I62" s="177"/>
      <c r="J62" s="178">
        <f>J166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102</v>
      </c>
      <c r="E63" s="177"/>
      <c r="F63" s="177"/>
      <c r="G63" s="177"/>
      <c r="H63" s="177"/>
      <c r="I63" s="177"/>
      <c r="J63" s="178">
        <f>J185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103</v>
      </c>
      <c r="E64" s="177"/>
      <c r="F64" s="177"/>
      <c r="G64" s="177"/>
      <c r="H64" s="177"/>
      <c r="I64" s="177"/>
      <c r="J64" s="178">
        <f>J409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104</v>
      </c>
      <c r="E65" s="177"/>
      <c r="F65" s="177"/>
      <c r="G65" s="177"/>
      <c r="H65" s="177"/>
      <c r="I65" s="177"/>
      <c r="J65" s="178">
        <f>J488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105</v>
      </c>
      <c r="E66" s="177"/>
      <c r="F66" s="177"/>
      <c r="G66" s="177"/>
      <c r="H66" s="177"/>
      <c r="I66" s="177"/>
      <c r="J66" s="178">
        <f>J514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106</v>
      </c>
      <c r="E67" s="177"/>
      <c r="F67" s="177"/>
      <c r="G67" s="177"/>
      <c r="H67" s="177"/>
      <c r="I67" s="177"/>
      <c r="J67" s="178">
        <f>J641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107</v>
      </c>
      <c r="E68" s="177"/>
      <c r="F68" s="177"/>
      <c r="G68" s="177"/>
      <c r="H68" s="177"/>
      <c r="I68" s="177"/>
      <c r="J68" s="178">
        <f>J648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108</v>
      </c>
      <c r="E69" s="177"/>
      <c r="F69" s="177"/>
      <c r="G69" s="177"/>
      <c r="H69" s="177"/>
      <c r="I69" s="177"/>
      <c r="J69" s="178">
        <f>J944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109</v>
      </c>
      <c r="E70" s="177"/>
      <c r="F70" s="177"/>
      <c r="G70" s="177"/>
      <c r="H70" s="177"/>
      <c r="I70" s="177"/>
      <c r="J70" s="178">
        <f>J958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8"/>
      <c r="C71" s="169"/>
      <c r="D71" s="170" t="s">
        <v>110</v>
      </c>
      <c r="E71" s="171"/>
      <c r="F71" s="171"/>
      <c r="G71" s="171"/>
      <c r="H71" s="171"/>
      <c r="I71" s="171"/>
      <c r="J71" s="172">
        <f>J961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4"/>
      <c r="C72" s="175"/>
      <c r="D72" s="176" t="s">
        <v>111</v>
      </c>
      <c r="E72" s="177"/>
      <c r="F72" s="177"/>
      <c r="G72" s="177"/>
      <c r="H72" s="177"/>
      <c r="I72" s="177"/>
      <c r="J72" s="178">
        <f>J962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112</v>
      </c>
      <c r="E73" s="177"/>
      <c r="F73" s="177"/>
      <c r="G73" s="177"/>
      <c r="H73" s="177"/>
      <c r="I73" s="177"/>
      <c r="J73" s="178">
        <f>J979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113</v>
      </c>
      <c r="E74" s="177"/>
      <c r="F74" s="177"/>
      <c r="G74" s="177"/>
      <c r="H74" s="177"/>
      <c r="I74" s="177"/>
      <c r="J74" s="178">
        <f>J988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114</v>
      </c>
      <c r="E75" s="177"/>
      <c r="F75" s="177"/>
      <c r="G75" s="177"/>
      <c r="H75" s="177"/>
      <c r="I75" s="177"/>
      <c r="J75" s="178">
        <f>J991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115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63" t="str">
        <f>E7</f>
        <v>Technická pomoc na opravu dětských bazénů letního koupaliště Litvínov</v>
      </c>
      <c r="F85" s="35"/>
      <c r="G85" s="35"/>
      <c r="H85" s="35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93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E9</f>
        <v>SO01 - Stavební část</v>
      </c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21</v>
      </c>
      <c r="D89" s="43"/>
      <c r="E89" s="43"/>
      <c r="F89" s="30" t="str">
        <f>F12</f>
        <v xml:space="preserve"> </v>
      </c>
      <c r="G89" s="43"/>
      <c r="H89" s="43"/>
      <c r="I89" s="35" t="s">
        <v>23</v>
      </c>
      <c r="J89" s="75" t="str">
        <f>IF(J12="","",J12)</f>
        <v>24. 3. 2025</v>
      </c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25</v>
      </c>
      <c r="D91" s="43"/>
      <c r="E91" s="43"/>
      <c r="F91" s="30" t="str">
        <f>E15</f>
        <v>SPORTaS, s.r.o.</v>
      </c>
      <c r="G91" s="43"/>
      <c r="H91" s="43"/>
      <c r="I91" s="35" t="s">
        <v>33</v>
      </c>
      <c r="J91" s="39" t="str">
        <f>E21</f>
        <v>Michal Pospíšil</v>
      </c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IF(E18="","",E18)</f>
        <v>Vyplň údaj</v>
      </c>
      <c r="G92" s="43"/>
      <c r="H92" s="43"/>
      <c r="I92" s="35" t="s">
        <v>38</v>
      </c>
      <c r="J92" s="39" t="str">
        <f>E24</f>
        <v xml:space="preserve"> 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0"/>
      <c r="B94" s="181"/>
      <c r="C94" s="182" t="s">
        <v>116</v>
      </c>
      <c r="D94" s="183" t="s">
        <v>60</v>
      </c>
      <c r="E94" s="183" t="s">
        <v>56</v>
      </c>
      <c r="F94" s="183" t="s">
        <v>57</v>
      </c>
      <c r="G94" s="183" t="s">
        <v>117</v>
      </c>
      <c r="H94" s="183" t="s">
        <v>118</v>
      </c>
      <c r="I94" s="183" t="s">
        <v>119</v>
      </c>
      <c r="J94" s="183" t="s">
        <v>97</v>
      </c>
      <c r="K94" s="184" t="s">
        <v>120</v>
      </c>
      <c r="L94" s="185"/>
      <c r="M94" s="95" t="s">
        <v>19</v>
      </c>
      <c r="N94" s="96" t="s">
        <v>45</v>
      </c>
      <c r="O94" s="96" t="s">
        <v>121</v>
      </c>
      <c r="P94" s="96" t="s">
        <v>122</v>
      </c>
      <c r="Q94" s="96" t="s">
        <v>123</v>
      </c>
      <c r="R94" s="96" t="s">
        <v>124</v>
      </c>
      <c r="S94" s="96" t="s">
        <v>125</v>
      </c>
      <c r="T94" s="97" t="s">
        <v>126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41"/>
      <c r="B95" s="42"/>
      <c r="C95" s="102" t="s">
        <v>127</v>
      </c>
      <c r="D95" s="43"/>
      <c r="E95" s="43"/>
      <c r="F95" s="43"/>
      <c r="G95" s="43"/>
      <c r="H95" s="43"/>
      <c r="I95" s="43"/>
      <c r="J95" s="186">
        <f>BK95</f>
        <v>0</v>
      </c>
      <c r="K95" s="43"/>
      <c r="L95" s="47"/>
      <c r="M95" s="98"/>
      <c r="N95" s="187"/>
      <c r="O95" s="99"/>
      <c r="P95" s="188">
        <f>P96+P961</f>
        <v>0</v>
      </c>
      <c r="Q95" s="99"/>
      <c r="R95" s="188">
        <f>R96+R961</f>
        <v>312.58756642999998</v>
      </c>
      <c r="S95" s="99"/>
      <c r="T95" s="189">
        <f>T96+T961</f>
        <v>123.04253700000002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74</v>
      </c>
      <c r="AU95" s="20" t="s">
        <v>98</v>
      </c>
      <c r="BK95" s="190">
        <f>BK96+BK961</f>
        <v>0</v>
      </c>
    </row>
    <row r="96" s="12" customFormat="1" ht="25.92" customHeight="1">
      <c r="A96" s="12"/>
      <c r="B96" s="191"/>
      <c r="C96" s="192"/>
      <c r="D96" s="193" t="s">
        <v>74</v>
      </c>
      <c r="E96" s="194" t="s">
        <v>128</v>
      </c>
      <c r="F96" s="194" t="s">
        <v>129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P97+P166+P185+P409+P488+P514+P641+P648+P944+P958</f>
        <v>0</v>
      </c>
      <c r="Q96" s="199"/>
      <c r="R96" s="200">
        <f>R97+R166+R185+R409+R488+R514+R641+R648+R944+R958</f>
        <v>312.29100642999998</v>
      </c>
      <c r="S96" s="199"/>
      <c r="T96" s="201">
        <f>T97+T166+T185+T409+T488+T514+T641+T648+T944+T958</f>
        <v>122.95683700000002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83</v>
      </c>
      <c r="AT96" s="203" t="s">
        <v>74</v>
      </c>
      <c r="AU96" s="203" t="s">
        <v>75</v>
      </c>
      <c r="AY96" s="202" t="s">
        <v>130</v>
      </c>
      <c r="BK96" s="204">
        <f>BK97+BK166+BK185+BK409+BK488+BK514+BK641+BK648+BK944+BK958</f>
        <v>0</v>
      </c>
    </row>
    <row r="97" s="12" customFormat="1" ht="22.8" customHeight="1">
      <c r="A97" s="12"/>
      <c r="B97" s="191"/>
      <c r="C97" s="192"/>
      <c r="D97" s="193" t="s">
        <v>74</v>
      </c>
      <c r="E97" s="205" t="s">
        <v>83</v>
      </c>
      <c r="F97" s="205" t="s">
        <v>131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SUM(P98:P165)</f>
        <v>0</v>
      </c>
      <c r="Q97" s="199"/>
      <c r="R97" s="200">
        <f>SUM(R98:R165)</f>
        <v>169.26600000000002</v>
      </c>
      <c r="S97" s="199"/>
      <c r="T97" s="201">
        <f>SUM(T98:T165)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83</v>
      </c>
      <c r="AT97" s="203" t="s">
        <v>74</v>
      </c>
      <c r="AU97" s="203" t="s">
        <v>83</v>
      </c>
      <c r="AY97" s="202" t="s">
        <v>130</v>
      </c>
      <c r="BK97" s="204">
        <f>SUM(BK98:BK165)</f>
        <v>0</v>
      </c>
    </row>
    <row r="98" s="2" customFormat="1" ht="24.15" customHeight="1">
      <c r="A98" s="41"/>
      <c r="B98" s="42"/>
      <c r="C98" s="207" t="s">
        <v>83</v>
      </c>
      <c r="D98" s="207" t="s">
        <v>132</v>
      </c>
      <c r="E98" s="208" t="s">
        <v>133</v>
      </c>
      <c r="F98" s="209" t="s">
        <v>134</v>
      </c>
      <c r="G98" s="210" t="s">
        <v>135</v>
      </c>
      <c r="H98" s="211">
        <v>202.80000000000001</v>
      </c>
      <c r="I98" s="212"/>
      <c r="J98" s="213">
        <f>ROUND(I98*H98,2)</f>
        <v>0</v>
      </c>
      <c r="K98" s="209" t="s">
        <v>136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137</v>
      </c>
      <c r="AT98" s="218" t="s">
        <v>132</v>
      </c>
      <c r="AU98" s="218" t="s">
        <v>85</v>
      </c>
      <c r="AY98" s="20" t="s">
        <v>130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137</v>
      </c>
      <c r="BM98" s="218" t="s">
        <v>138</v>
      </c>
    </row>
    <row r="99" s="2" customFormat="1">
      <c r="A99" s="41"/>
      <c r="B99" s="42"/>
      <c r="C99" s="43"/>
      <c r="D99" s="220" t="s">
        <v>139</v>
      </c>
      <c r="E99" s="43"/>
      <c r="F99" s="221" t="s">
        <v>140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139</v>
      </c>
      <c r="AU99" s="20" t="s">
        <v>85</v>
      </c>
    </row>
    <row r="100" s="13" customFormat="1">
      <c r="A100" s="13"/>
      <c r="B100" s="225"/>
      <c r="C100" s="226"/>
      <c r="D100" s="227" t="s">
        <v>141</v>
      </c>
      <c r="E100" s="228" t="s">
        <v>19</v>
      </c>
      <c r="F100" s="229" t="s">
        <v>142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141</v>
      </c>
      <c r="AU100" s="235" t="s">
        <v>85</v>
      </c>
      <c r="AV100" s="13" t="s">
        <v>83</v>
      </c>
      <c r="AW100" s="13" t="s">
        <v>37</v>
      </c>
      <c r="AX100" s="13" t="s">
        <v>75</v>
      </c>
      <c r="AY100" s="235" t="s">
        <v>130</v>
      </c>
    </row>
    <row r="101" s="13" customFormat="1">
      <c r="A101" s="13"/>
      <c r="B101" s="225"/>
      <c r="C101" s="226"/>
      <c r="D101" s="227" t="s">
        <v>141</v>
      </c>
      <c r="E101" s="228" t="s">
        <v>19</v>
      </c>
      <c r="F101" s="229" t="s">
        <v>143</v>
      </c>
      <c r="G101" s="226"/>
      <c r="H101" s="228" t="s">
        <v>19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141</v>
      </c>
      <c r="AU101" s="235" t="s">
        <v>85</v>
      </c>
      <c r="AV101" s="13" t="s">
        <v>83</v>
      </c>
      <c r="AW101" s="13" t="s">
        <v>37</v>
      </c>
      <c r="AX101" s="13" t="s">
        <v>75</v>
      </c>
      <c r="AY101" s="235" t="s">
        <v>130</v>
      </c>
    </row>
    <row r="102" s="14" customFormat="1">
      <c r="A102" s="14"/>
      <c r="B102" s="236"/>
      <c r="C102" s="237"/>
      <c r="D102" s="227" t="s">
        <v>141</v>
      </c>
      <c r="E102" s="238" t="s">
        <v>19</v>
      </c>
      <c r="F102" s="239" t="s">
        <v>144</v>
      </c>
      <c r="G102" s="237"/>
      <c r="H102" s="240">
        <v>202.80000000000001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141</v>
      </c>
      <c r="AU102" s="246" t="s">
        <v>85</v>
      </c>
      <c r="AV102" s="14" t="s">
        <v>85</v>
      </c>
      <c r="AW102" s="14" t="s">
        <v>37</v>
      </c>
      <c r="AX102" s="14" t="s">
        <v>75</v>
      </c>
      <c r="AY102" s="246" t="s">
        <v>130</v>
      </c>
    </row>
    <row r="103" s="15" customFormat="1">
      <c r="A103" s="15"/>
      <c r="B103" s="247"/>
      <c r="C103" s="248"/>
      <c r="D103" s="227" t="s">
        <v>141</v>
      </c>
      <c r="E103" s="249" t="s">
        <v>19</v>
      </c>
      <c r="F103" s="250" t="s">
        <v>145</v>
      </c>
      <c r="G103" s="248"/>
      <c r="H103" s="251">
        <v>202.80000000000001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141</v>
      </c>
      <c r="AU103" s="257" t="s">
        <v>85</v>
      </c>
      <c r="AV103" s="15" t="s">
        <v>137</v>
      </c>
      <c r="AW103" s="15" t="s">
        <v>37</v>
      </c>
      <c r="AX103" s="15" t="s">
        <v>83</v>
      </c>
      <c r="AY103" s="257" t="s">
        <v>130</v>
      </c>
    </row>
    <row r="104" s="2" customFormat="1" ht="24.15" customHeight="1">
      <c r="A104" s="41"/>
      <c r="B104" s="42"/>
      <c r="C104" s="207" t="s">
        <v>85</v>
      </c>
      <c r="D104" s="207" t="s">
        <v>132</v>
      </c>
      <c r="E104" s="208" t="s">
        <v>146</v>
      </c>
      <c r="F104" s="209" t="s">
        <v>147</v>
      </c>
      <c r="G104" s="210" t="s">
        <v>135</v>
      </c>
      <c r="H104" s="211">
        <v>4.6829999999999998</v>
      </c>
      <c r="I104" s="212"/>
      <c r="J104" s="213">
        <f>ROUND(I104*H104,2)</f>
        <v>0</v>
      </c>
      <c r="K104" s="209" t="s">
        <v>136</v>
      </c>
      <c r="L104" s="47"/>
      <c r="M104" s="214" t="s">
        <v>19</v>
      </c>
      <c r="N104" s="215" t="s">
        <v>46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137</v>
      </c>
      <c r="AT104" s="218" t="s">
        <v>132</v>
      </c>
      <c r="AU104" s="218" t="s">
        <v>85</v>
      </c>
      <c r="AY104" s="20" t="s">
        <v>130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83</v>
      </c>
      <c r="BK104" s="219">
        <f>ROUND(I104*H104,2)</f>
        <v>0</v>
      </c>
      <c r="BL104" s="20" t="s">
        <v>137</v>
      </c>
      <c r="BM104" s="218" t="s">
        <v>148</v>
      </c>
    </row>
    <row r="105" s="2" customFormat="1">
      <c r="A105" s="41"/>
      <c r="B105" s="42"/>
      <c r="C105" s="43"/>
      <c r="D105" s="220" t="s">
        <v>139</v>
      </c>
      <c r="E105" s="43"/>
      <c r="F105" s="221" t="s">
        <v>149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139</v>
      </c>
      <c r="AU105" s="20" t="s">
        <v>85</v>
      </c>
    </row>
    <row r="106" s="13" customFormat="1">
      <c r="A106" s="13"/>
      <c r="B106" s="225"/>
      <c r="C106" s="226"/>
      <c r="D106" s="227" t="s">
        <v>141</v>
      </c>
      <c r="E106" s="228" t="s">
        <v>19</v>
      </c>
      <c r="F106" s="229" t="s">
        <v>150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141</v>
      </c>
      <c r="AU106" s="235" t="s">
        <v>85</v>
      </c>
      <c r="AV106" s="13" t="s">
        <v>83</v>
      </c>
      <c r="AW106" s="13" t="s">
        <v>37</v>
      </c>
      <c r="AX106" s="13" t="s">
        <v>75</v>
      </c>
      <c r="AY106" s="235" t="s">
        <v>130</v>
      </c>
    </row>
    <row r="107" s="13" customFormat="1">
      <c r="A107" s="13"/>
      <c r="B107" s="225"/>
      <c r="C107" s="226"/>
      <c r="D107" s="227" t="s">
        <v>141</v>
      </c>
      <c r="E107" s="228" t="s">
        <v>19</v>
      </c>
      <c r="F107" s="229" t="s">
        <v>151</v>
      </c>
      <c r="G107" s="226"/>
      <c r="H107" s="228" t="s">
        <v>19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141</v>
      </c>
      <c r="AU107" s="235" t="s">
        <v>85</v>
      </c>
      <c r="AV107" s="13" t="s">
        <v>83</v>
      </c>
      <c r="AW107" s="13" t="s">
        <v>37</v>
      </c>
      <c r="AX107" s="13" t="s">
        <v>75</v>
      </c>
      <c r="AY107" s="235" t="s">
        <v>130</v>
      </c>
    </row>
    <row r="108" s="14" customFormat="1">
      <c r="A108" s="14"/>
      <c r="B108" s="236"/>
      <c r="C108" s="237"/>
      <c r="D108" s="227" t="s">
        <v>141</v>
      </c>
      <c r="E108" s="238" t="s">
        <v>19</v>
      </c>
      <c r="F108" s="239" t="s">
        <v>152</v>
      </c>
      <c r="G108" s="237"/>
      <c r="H108" s="240">
        <v>2.79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141</v>
      </c>
      <c r="AU108" s="246" t="s">
        <v>85</v>
      </c>
      <c r="AV108" s="14" t="s">
        <v>85</v>
      </c>
      <c r="AW108" s="14" t="s">
        <v>37</v>
      </c>
      <c r="AX108" s="14" t="s">
        <v>75</v>
      </c>
      <c r="AY108" s="246" t="s">
        <v>130</v>
      </c>
    </row>
    <row r="109" s="13" customFormat="1">
      <c r="A109" s="13"/>
      <c r="B109" s="225"/>
      <c r="C109" s="226"/>
      <c r="D109" s="227" t="s">
        <v>141</v>
      </c>
      <c r="E109" s="228" t="s">
        <v>19</v>
      </c>
      <c r="F109" s="229" t="s">
        <v>153</v>
      </c>
      <c r="G109" s="226"/>
      <c r="H109" s="228" t="s">
        <v>19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141</v>
      </c>
      <c r="AU109" s="235" t="s">
        <v>85</v>
      </c>
      <c r="AV109" s="13" t="s">
        <v>83</v>
      </c>
      <c r="AW109" s="13" t="s">
        <v>37</v>
      </c>
      <c r="AX109" s="13" t="s">
        <v>75</v>
      </c>
      <c r="AY109" s="235" t="s">
        <v>130</v>
      </c>
    </row>
    <row r="110" s="14" customFormat="1">
      <c r="A110" s="14"/>
      <c r="B110" s="236"/>
      <c r="C110" s="237"/>
      <c r="D110" s="227" t="s">
        <v>141</v>
      </c>
      <c r="E110" s="238" t="s">
        <v>19</v>
      </c>
      <c r="F110" s="239" t="s">
        <v>154</v>
      </c>
      <c r="G110" s="237"/>
      <c r="H110" s="240">
        <v>0.98999999999999999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141</v>
      </c>
      <c r="AU110" s="246" t="s">
        <v>85</v>
      </c>
      <c r="AV110" s="14" t="s">
        <v>85</v>
      </c>
      <c r="AW110" s="14" t="s">
        <v>37</v>
      </c>
      <c r="AX110" s="14" t="s">
        <v>75</v>
      </c>
      <c r="AY110" s="246" t="s">
        <v>130</v>
      </c>
    </row>
    <row r="111" s="13" customFormat="1">
      <c r="A111" s="13"/>
      <c r="B111" s="225"/>
      <c r="C111" s="226"/>
      <c r="D111" s="227" t="s">
        <v>141</v>
      </c>
      <c r="E111" s="228" t="s">
        <v>19</v>
      </c>
      <c r="F111" s="229" t="s">
        <v>155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141</v>
      </c>
      <c r="AU111" s="235" t="s">
        <v>85</v>
      </c>
      <c r="AV111" s="13" t="s">
        <v>83</v>
      </c>
      <c r="AW111" s="13" t="s">
        <v>37</v>
      </c>
      <c r="AX111" s="13" t="s">
        <v>75</v>
      </c>
      <c r="AY111" s="235" t="s">
        <v>130</v>
      </c>
    </row>
    <row r="112" s="14" customFormat="1">
      <c r="A112" s="14"/>
      <c r="B112" s="236"/>
      <c r="C112" s="237"/>
      <c r="D112" s="227" t="s">
        <v>141</v>
      </c>
      <c r="E112" s="238" t="s">
        <v>19</v>
      </c>
      <c r="F112" s="239" t="s">
        <v>156</v>
      </c>
      <c r="G112" s="237"/>
      <c r="H112" s="240">
        <v>0.90300000000000002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141</v>
      </c>
      <c r="AU112" s="246" t="s">
        <v>85</v>
      </c>
      <c r="AV112" s="14" t="s">
        <v>85</v>
      </c>
      <c r="AW112" s="14" t="s">
        <v>37</v>
      </c>
      <c r="AX112" s="14" t="s">
        <v>75</v>
      </c>
      <c r="AY112" s="246" t="s">
        <v>130</v>
      </c>
    </row>
    <row r="113" s="15" customFormat="1">
      <c r="A113" s="15"/>
      <c r="B113" s="247"/>
      <c r="C113" s="248"/>
      <c r="D113" s="227" t="s">
        <v>141</v>
      </c>
      <c r="E113" s="249" t="s">
        <v>19</v>
      </c>
      <c r="F113" s="250" t="s">
        <v>145</v>
      </c>
      <c r="G113" s="248"/>
      <c r="H113" s="251">
        <v>4.6829999999999998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141</v>
      </c>
      <c r="AU113" s="257" t="s">
        <v>85</v>
      </c>
      <c r="AV113" s="15" t="s">
        <v>137</v>
      </c>
      <c r="AW113" s="15" t="s">
        <v>37</v>
      </c>
      <c r="AX113" s="15" t="s">
        <v>83</v>
      </c>
      <c r="AY113" s="257" t="s">
        <v>130</v>
      </c>
    </row>
    <row r="114" s="2" customFormat="1" ht="37.8" customHeight="1">
      <c r="A114" s="41"/>
      <c r="B114" s="42"/>
      <c r="C114" s="207" t="s">
        <v>157</v>
      </c>
      <c r="D114" s="207" t="s">
        <v>132</v>
      </c>
      <c r="E114" s="208" t="s">
        <v>158</v>
      </c>
      <c r="F114" s="209" t="s">
        <v>159</v>
      </c>
      <c r="G114" s="210" t="s">
        <v>135</v>
      </c>
      <c r="H114" s="211">
        <v>101.40000000000001</v>
      </c>
      <c r="I114" s="212"/>
      <c r="J114" s="213">
        <f>ROUND(I114*H114,2)</f>
        <v>0</v>
      </c>
      <c r="K114" s="209" t="s">
        <v>136</v>
      </c>
      <c r="L114" s="47"/>
      <c r="M114" s="214" t="s">
        <v>19</v>
      </c>
      <c r="N114" s="215" t="s">
        <v>46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137</v>
      </c>
      <c r="AT114" s="218" t="s">
        <v>132</v>
      </c>
      <c r="AU114" s="218" t="s">
        <v>85</v>
      </c>
      <c r="AY114" s="20" t="s">
        <v>130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83</v>
      </c>
      <c r="BK114" s="219">
        <f>ROUND(I114*H114,2)</f>
        <v>0</v>
      </c>
      <c r="BL114" s="20" t="s">
        <v>137</v>
      </c>
      <c r="BM114" s="218" t="s">
        <v>160</v>
      </c>
    </row>
    <row r="115" s="2" customFormat="1">
      <c r="A115" s="41"/>
      <c r="B115" s="42"/>
      <c r="C115" s="43"/>
      <c r="D115" s="220" t="s">
        <v>139</v>
      </c>
      <c r="E115" s="43"/>
      <c r="F115" s="221" t="s">
        <v>161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139</v>
      </c>
      <c r="AU115" s="20" t="s">
        <v>85</v>
      </c>
    </row>
    <row r="116" s="13" customFormat="1">
      <c r="A116" s="13"/>
      <c r="B116" s="225"/>
      <c r="C116" s="226"/>
      <c r="D116" s="227" t="s">
        <v>141</v>
      </c>
      <c r="E116" s="228" t="s">
        <v>19</v>
      </c>
      <c r="F116" s="229" t="s">
        <v>142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141</v>
      </c>
      <c r="AU116" s="235" t="s">
        <v>85</v>
      </c>
      <c r="AV116" s="13" t="s">
        <v>83</v>
      </c>
      <c r="AW116" s="13" t="s">
        <v>37</v>
      </c>
      <c r="AX116" s="13" t="s">
        <v>75</v>
      </c>
      <c r="AY116" s="235" t="s">
        <v>130</v>
      </c>
    </row>
    <row r="117" s="13" customFormat="1">
      <c r="A117" s="13"/>
      <c r="B117" s="225"/>
      <c r="C117" s="226"/>
      <c r="D117" s="227" t="s">
        <v>141</v>
      </c>
      <c r="E117" s="228" t="s">
        <v>19</v>
      </c>
      <c r="F117" s="229" t="s">
        <v>162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141</v>
      </c>
      <c r="AU117" s="235" t="s">
        <v>85</v>
      </c>
      <c r="AV117" s="13" t="s">
        <v>83</v>
      </c>
      <c r="AW117" s="13" t="s">
        <v>37</v>
      </c>
      <c r="AX117" s="13" t="s">
        <v>75</v>
      </c>
      <c r="AY117" s="235" t="s">
        <v>130</v>
      </c>
    </row>
    <row r="118" s="14" customFormat="1">
      <c r="A118" s="14"/>
      <c r="B118" s="236"/>
      <c r="C118" s="237"/>
      <c r="D118" s="227" t="s">
        <v>141</v>
      </c>
      <c r="E118" s="238" t="s">
        <v>19</v>
      </c>
      <c r="F118" s="239" t="s">
        <v>144</v>
      </c>
      <c r="G118" s="237"/>
      <c r="H118" s="240">
        <v>202.80000000000001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141</v>
      </c>
      <c r="AU118" s="246" t="s">
        <v>85</v>
      </c>
      <c r="AV118" s="14" t="s">
        <v>85</v>
      </c>
      <c r="AW118" s="14" t="s">
        <v>37</v>
      </c>
      <c r="AX118" s="14" t="s">
        <v>75</v>
      </c>
      <c r="AY118" s="246" t="s">
        <v>130</v>
      </c>
    </row>
    <row r="119" s="13" customFormat="1">
      <c r="A119" s="13"/>
      <c r="B119" s="225"/>
      <c r="C119" s="226"/>
      <c r="D119" s="227" t="s">
        <v>141</v>
      </c>
      <c r="E119" s="228" t="s">
        <v>19</v>
      </c>
      <c r="F119" s="229" t="s">
        <v>163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141</v>
      </c>
      <c r="AU119" s="235" t="s">
        <v>85</v>
      </c>
      <c r="AV119" s="13" t="s">
        <v>83</v>
      </c>
      <c r="AW119" s="13" t="s">
        <v>37</v>
      </c>
      <c r="AX119" s="13" t="s">
        <v>75</v>
      </c>
      <c r="AY119" s="235" t="s">
        <v>130</v>
      </c>
    </row>
    <row r="120" s="14" customFormat="1">
      <c r="A120" s="14"/>
      <c r="B120" s="236"/>
      <c r="C120" s="237"/>
      <c r="D120" s="227" t="s">
        <v>141</v>
      </c>
      <c r="E120" s="238" t="s">
        <v>19</v>
      </c>
      <c r="F120" s="239" t="s">
        <v>164</v>
      </c>
      <c r="G120" s="237"/>
      <c r="H120" s="240">
        <v>-101.40000000000001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141</v>
      </c>
      <c r="AU120" s="246" t="s">
        <v>85</v>
      </c>
      <c r="AV120" s="14" t="s">
        <v>85</v>
      </c>
      <c r="AW120" s="14" t="s">
        <v>37</v>
      </c>
      <c r="AX120" s="14" t="s">
        <v>75</v>
      </c>
      <c r="AY120" s="246" t="s">
        <v>130</v>
      </c>
    </row>
    <row r="121" s="15" customFormat="1">
      <c r="A121" s="15"/>
      <c r="B121" s="247"/>
      <c r="C121" s="248"/>
      <c r="D121" s="227" t="s">
        <v>141</v>
      </c>
      <c r="E121" s="249" t="s">
        <v>19</v>
      </c>
      <c r="F121" s="250" t="s">
        <v>145</v>
      </c>
      <c r="G121" s="248"/>
      <c r="H121" s="251">
        <v>101.40000000000001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141</v>
      </c>
      <c r="AU121" s="257" t="s">
        <v>85</v>
      </c>
      <c r="AV121" s="15" t="s">
        <v>137</v>
      </c>
      <c r="AW121" s="15" t="s">
        <v>37</v>
      </c>
      <c r="AX121" s="15" t="s">
        <v>83</v>
      </c>
      <c r="AY121" s="257" t="s">
        <v>130</v>
      </c>
    </row>
    <row r="122" s="2" customFormat="1" ht="37.8" customHeight="1">
      <c r="A122" s="41"/>
      <c r="B122" s="42"/>
      <c r="C122" s="207" t="s">
        <v>137</v>
      </c>
      <c r="D122" s="207" t="s">
        <v>132</v>
      </c>
      <c r="E122" s="208" t="s">
        <v>165</v>
      </c>
      <c r="F122" s="209" t="s">
        <v>166</v>
      </c>
      <c r="G122" s="210" t="s">
        <v>135</v>
      </c>
      <c r="H122" s="211">
        <v>304.19999999999999</v>
      </c>
      <c r="I122" s="212"/>
      <c r="J122" s="213">
        <f>ROUND(I122*H122,2)</f>
        <v>0</v>
      </c>
      <c r="K122" s="209" t="s">
        <v>136</v>
      </c>
      <c r="L122" s="47"/>
      <c r="M122" s="214" t="s">
        <v>19</v>
      </c>
      <c r="N122" s="215" t="s">
        <v>46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137</v>
      </c>
      <c r="AT122" s="218" t="s">
        <v>132</v>
      </c>
      <c r="AU122" s="218" t="s">
        <v>85</v>
      </c>
      <c r="AY122" s="20" t="s">
        <v>130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83</v>
      </c>
      <c r="BK122" s="219">
        <f>ROUND(I122*H122,2)</f>
        <v>0</v>
      </c>
      <c r="BL122" s="20" t="s">
        <v>137</v>
      </c>
      <c r="BM122" s="218" t="s">
        <v>167</v>
      </c>
    </row>
    <row r="123" s="2" customFormat="1">
      <c r="A123" s="41"/>
      <c r="B123" s="42"/>
      <c r="C123" s="43"/>
      <c r="D123" s="220" t="s">
        <v>139</v>
      </c>
      <c r="E123" s="43"/>
      <c r="F123" s="221" t="s">
        <v>168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139</v>
      </c>
      <c r="AU123" s="20" t="s">
        <v>85</v>
      </c>
    </row>
    <row r="124" s="14" customFormat="1">
      <c r="A124" s="14"/>
      <c r="B124" s="236"/>
      <c r="C124" s="237"/>
      <c r="D124" s="227" t="s">
        <v>141</v>
      </c>
      <c r="E124" s="238" t="s">
        <v>19</v>
      </c>
      <c r="F124" s="239" t="s">
        <v>169</v>
      </c>
      <c r="G124" s="237"/>
      <c r="H124" s="240">
        <v>304.19999999999999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141</v>
      </c>
      <c r="AU124" s="246" t="s">
        <v>85</v>
      </c>
      <c r="AV124" s="14" t="s">
        <v>85</v>
      </c>
      <c r="AW124" s="14" t="s">
        <v>37</v>
      </c>
      <c r="AX124" s="14" t="s">
        <v>83</v>
      </c>
      <c r="AY124" s="246" t="s">
        <v>130</v>
      </c>
    </row>
    <row r="125" s="2" customFormat="1" ht="24.15" customHeight="1">
      <c r="A125" s="41"/>
      <c r="B125" s="42"/>
      <c r="C125" s="207" t="s">
        <v>170</v>
      </c>
      <c r="D125" s="207" t="s">
        <v>132</v>
      </c>
      <c r="E125" s="208" t="s">
        <v>171</v>
      </c>
      <c r="F125" s="209" t="s">
        <v>172</v>
      </c>
      <c r="G125" s="210" t="s">
        <v>135</v>
      </c>
      <c r="H125" s="211">
        <v>101.40000000000001</v>
      </c>
      <c r="I125" s="212"/>
      <c r="J125" s="213">
        <f>ROUND(I125*H125,2)</f>
        <v>0</v>
      </c>
      <c r="K125" s="209" t="s">
        <v>136</v>
      </c>
      <c r="L125" s="47"/>
      <c r="M125" s="214" t="s">
        <v>19</v>
      </c>
      <c r="N125" s="215" t="s">
        <v>46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137</v>
      </c>
      <c r="AT125" s="218" t="s">
        <v>132</v>
      </c>
      <c r="AU125" s="218" t="s">
        <v>85</v>
      </c>
      <c r="AY125" s="20" t="s">
        <v>130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83</v>
      </c>
      <c r="BK125" s="219">
        <f>ROUND(I125*H125,2)</f>
        <v>0</v>
      </c>
      <c r="BL125" s="20" t="s">
        <v>137</v>
      </c>
      <c r="BM125" s="218" t="s">
        <v>173</v>
      </c>
    </row>
    <row r="126" s="2" customFormat="1">
      <c r="A126" s="41"/>
      <c r="B126" s="42"/>
      <c r="C126" s="43"/>
      <c r="D126" s="220" t="s">
        <v>139</v>
      </c>
      <c r="E126" s="43"/>
      <c r="F126" s="221" t="s">
        <v>174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139</v>
      </c>
      <c r="AU126" s="20" t="s">
        <v>85</v>
      </c>
    </row>
    <row r="127" s="13" customFormat="1">
      <c r="A127" s="13"/>
      <c r="B127" s="225"/>
      <c r="C127" s="226"/>
      <c r="D127" s="227" t="s">
        <v>141</v>
      </c>
      <c r="E127" s="228" t="s">
        <v>19</v>
      </c>
      <c r="F127" s="229" t="s">
        <v>142</v>
      </c>
      <c r="G127" s="226"/>
      <c r="H127" s="228" t="s">
        <v>19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141</v>
      </c>
      <c r="AU127" s="235" t="s">
        <v>85</v>
      </c>
      <c r="AV127" s="13" t="s">
        <v>83</v>
      </c>
      <c r="AW127" s="13" t="s">
        <v>37</v>
      </c>
      <c r="AX127" s="13" t="s">
        <v>75</v>
      </c>
      <c r="AY127" s="235" t="s">
        <v>130</v>
      </c>
    </row>
    <row r="128" s="13" customFormat="1">
      <c r="A128" s="13"/>
      <c r="B128" s="225"/>
      <c r="C128" s="226"/>
      <c r="D128" s="227" t="s">
        <v>141</v>
      </c>
      <c r="E128" s="228" t="s">
        <v>19</v>
      </c>
      <c r="F128" s="229" t="s">
        <v>162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141</v>
      </c>
      <c r="AU128" s="235" t="s">
        <v>85</v>
      </c>
      <c r="AV128" s="13" t="s">
        <v>83</v>
      </c>
      <c r="AW128" s="13" t="s">
        <v>37</v>
      </c>
      <c r="AX128" s="13" t="s">
        <v>75</v>
      </c>
      <c r="AY128" s="235" t="s">
        <v>130</v>
      </c>
    </row>
    <row r="129" s="14" customFormat="1">
      <c r="A129" s="14"/>
      <c r="B129" s="236"/>
      <c r="C129" s="237"/>
      <c r="D129" s="227" t="s">
        <v>141</v>
      </c>
      <c r="E129" s="238" t="s">
        <v>19</v>
      </c>
      <c r="F129" s="239" t="s">
        <v>144</v>
      </c>
      <c r="G129" s="237"/>
      <c r="H129" s="240">
        <v>202.80000000000001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141</v>
      </c>
      <c r="AU129" s="246" t="s">
        <v>85</v>
      </c>
      <c r="AV129" s="14" t="s">
        <v>85</v>
      </c>
      <c r="AW129" s="14" t="s">
        <v>37</v>
      </c>
      <c r="AX129" s="14" t="s">
        <v>75</v>
      </c>
      <c r="AY129" s="246" t="s">
        <v>130</v>
      </c>
    </row>
    <row r="130" s="13" customFormat="1">
      <c r="A130" s="13"/>
      <c r="B130" s="225"/>
      <c r="C130" s="226"/>
      <c r="D130" s="227" t="s">
        <v>141</v>
      </c>
      <c r="E130" s="228" t="s">
        <v>19</v>
      </c>
      <c r="F130" s="229" t="s">
        <v>163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141</v>
      </c>
      <c r="AU130" s="235" t="s">
        <v>85</v>
      </c>
      <c r="AV130" s="13" t="s">
        <v>83</v>
      </c>
      <c r="AW130" s="13" t="s">
        <v>37</v>
      </c>
      <c r="AX130" s="13" t="s">
        <v>75</v>
      </c>
      <c r="AY130" s="235" t="s">
        <v>130</v>
      </c>
    </row>
    <row r="131" s="14" customFormat="1">
      <c r="A131" s="14"/>
      <c r="B131" s="236"/>
      <c r="C131" s="237"/>
      <c r="D131" s="227" t="s">
        <v>141</v>
      </c>
      <c r="E131" s="238" t="s">
        <v>19</v>
      </c>
      <c r="F131" s="239" t="s">
        <v>164</v>
      </c>
      <c r="G131" s="237"/>
      <c r="H131" s="240">
        <v>-101.40000000000001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141</v>
      </c>
      <c r="AU131" s="246" t="s">
        <v>85</v>
      </c>
      <c r="AV131" s="14" t="s">
        <v>85</v>
      </c>
      <c r="AW131" s="14" t="s">
        <v>37</v>
      </c>
      <c r="AX131" s="14" t="s">
        <v>75</v>
      </c>
      <c r="AY131" s="246" t="s">
        <v>130</v>
      </c>
    </row>
    <row r="132" s="15" customFormat="1">
      <c r="A132" s="15"/>
      <c r="B132" s="247"/>
      <c r="C132" s="248"/>
      <c r="D132" s="227" t="s">
        <v>141</v>
      </c>
      <c r="E132" s="249" t="s">
        <v>19</v>
      </c>
      <c r="F132" s="250" t="s">
        <v>145</v>
      </c>
      <c r="G132" s="248"/>
      <c r="H132" s="251">
        <v>101.40000000000001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141</v>
      </c>
      <c r="AU132" s="257" t="s">
        <v>85</v>
      </c>
      <c r="AV132" s="15" t="s">
        <v>137</v>
      </c>
      <c r="AW132" s="15" t="s">
        <v>37</v>
      </c>
      <c r="AX132" s="15" t="s">
        <v>83</v>
      </c>
      <c r="AY132" s="257" t="s">
        <v>130</v>
      </c>
    </row>
    <row r="133" s="2" customFormat="1" ht="24.15" customHeight="1">
      <c r="A133" s="41"/>
      <c r="B133" s="42"/>
      <c r="C133" s="207" t="s">
        <v>175</v>
      </c>
      <c r="D133" s="207" t="s">
        <v>132</v>
      </c>
      <c r="E133" s="208" t="s">
        <v>176</v>
      </c>
      <c r="F133" s="209" t="s">
        <v>177</v>
      </c>
      <c r="G133" s="210" t="s">
        <v>178</v>
      </c>
      <c r="H133" s="211">
        <v>162.24000000000001</v>
      </c>
      <c r="I133" s="212"/>
      <c r="J133" s="213">
        <f>ROUND(I133*H133,2)</f>
        <v>0</v>
      </c>
      <c r="K133" s="209" t="s">
        <v>136</v>
      </c>
      <c r="L133" s="47"/>
      <c r="M133" s="214" t="s">
        <v>19</v>
      </c>
      <c r="N133" s="215" t="s">
        <v>46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137</v>
      </c>
      <c r="AT133" s="218" t="s">
        <v>132</v>
      </c>
      <c r="AU133" s="218" t="s">
        <v>85</v>
      </c>
      <c r="AY133" s="20" t="s">
        <v>130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83</v>
      </c>
      <c r="BK133" s="219">
        <f>ROUND(I133*H133,2)</f>
        <v>0</v>
      </c>
      <c r="BL133" s="20" t="s">
        <v>137</v>
      </c>
      <c r="BM133" s="218" t="s">
        <v>179</v>
      </c>
    </row>
    <row r="134" s="2" customFormat="1">
      <c r="A134" s="41"/>
      <c r="B134" s="42"/>
      <c r="C134" s="43"/>
      <c r="D134" s="220" t="s">
        <v>139</v>
      </c>
      <c r="E134" s="43"/>
      <c r="F134" s="221" t="s">
        <v>180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139</v>
      </c>
      <c r="AU134" s="20" t="s">
        <v>85</v>
      </c>
    </row>
    <row r="135" s="14" customFormat="1">
      <c r="A135" s="14"/>
      <c r="B135" s="236"/>
      <c r="C135" s="237"/>
      <c r="D135" s="227" t="s">
        <v>141</v>
      </c>
      <c r="E135" s="238" t="s">
        <v>19</v>
      </c>
      <c r="F135" s="239" t="s">
        <v>181</v>
      </c>
      <c r="G135" s="237"/>
      <c r="H135" s="240">
        <v>162.24000000000001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141</v>
      </c>
      <c r="AU135" s="246" t="s">
        <v>85</v>
      </c>
      <c r="AV135" s="14" t="s">
        <v>85</v>
      </c>
      <c r="AW135" s="14" t="s">
        <v>37</v>
      </c>
      <c r="AX135" s="14" t="s">
        <v>83</v>
      </c>
      <c r="AY135" s="246" t="s">
        <v>130</v>
      </c>
    </row>
    <row r="136" s="2" customFormat="1" ht="24.15" customHeight="1">
      <c r="A136" s="41"/>
      <c r="B136" s="42"/>
      <c r="C136" s="207" t="s">
        <v>182</v>
      </c>
      <c r="D136" s="207" t="s">
        <v>132</v>
      </c>
      <c r="E136" s="208" t="s">
        <v>183</v>
      </c>
      <c r="F136" s="209" t="s">
        <v>184</v>
      </c>
      <c r="G136" s="210" t="s">
        <v>135</v>
      </c>
      <c r="H136" s="211">
        <v>101.40000000000001</v>
      </c>
      <c r="I136" s="212"/>
      <c r="J136" s="213">
        <f>ROUND(I136*H136,2)</f>
        <v>0</v>
      </c>
      <c r="K136" s="209" t="s">
        <v>136</v>
      </c>
      <c r="L136" s="47"/>
      <c r="M136" s="214" t="s">
        <v>19</v>
      </c>
      <c r="N136" s="215" t="s">
        <v>46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137</v>
      </c>
      <c r="AT136" s="218" t="s">
        <v>132</v>
      </c>
      <c r="AU136" s="218" t="s">
        <v>85</v>
      </c>
      <c r="AY136" s="20" t="s">
        <v>130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83</v>
      </c>
      <c r="BK136" s="219">
        <f>ROUND(I136*H136,2)</f>
        <v>0</v>
      </c>
      <c r="BL136" s="20" t="s">
        <v>137</v>
      </c>
      <c r="BM136" s="218" t="s">
        <v>185</v>
      </c>
    </row>
    <row r="137" s="2" customFormat="1">
      <c r="A137" s="41"/>
      <c r="B137" s="42"/>
      <c r="C137" s="43"/>
      <c r="D137" s="220" t="s">
        <v>139</v>
      </c>
      <c r="E137" s="43"/>
      <c r="F137" s="221" t="s">
        <v>186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139</v>
      </c>
      <c r="AU137" s="20" t="s">
        <v>85</v>
      </c>
    </row>
    <row r="138" s="13" customFormat="1">
      <c r="A138" s="13"/>
      <c r="B138" s="225"/>
      <c r="C138" s="226"/>
      <c r="D138" s="227" t="s">
        <v>141</v>
      </c>
      <c r="E138" s="228" t="s">
        <v>19</v>
      </c>
      <c r="F138" s="229" t="s">
        <v>142</v>
      </c>
      <c r="G138" s="226"/>
      <c r="H138" s="228" t="s">
        <v>19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141</v>
      </c>
      <c r="AU138" s="235" t="s">
        <v>85</v>
      </c>
      <c r="AV138" s="13" t="s">
        <v>83</v>
      </c>
      <c r="AW138" s="13" t="s">
        <v>37</v>
      </c>
      <c r="AX138" s="13" t="s">
        <v>75</v>
      </c>
      <c r="AY138" s="235" t="s">
        <v>130</v>
      </c>
    </row>
    <row r="139" s="13" customFormat="1">
      <c r="A139" s="13"/>
      <c r="B139" s="225"/>
      <c r="C139" s="226"/>
      <c r="D139" s="227" t="s">
        <v>141</v>
      </c>
      <c r="E139" s="228" t="s">
        <v>19</v>
      </c>
      <c r="F139" s="229" t="s">
        <v>187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85</v>
      </c>
      <c r="AV139" s="13" t="s">
        <v>83</v>
      </c>
      <c r="AW139" s="13" t="s">
        <v>37</v>
      </c>
      <c r="AX139" s="13" t="s">
        <v>75</v>
      </c>
      <c r="AY139" s="235" t="s">
        <v>130</v>
      </c>
    </row>
    <row r="140" s="14" customFormat="1">
      <c r="A140" s="14"/>
      <c r="B140" s="236"/>
      <c r="C140" s="237"/>
      <c r="D140" s="227" t="s">
        <v>141</v>
      </c>
      <c r="E140" s="238" t="s">
        <v>19</v>
      </c>
      <c r="F140" s="239" t="s">
        <v>144</v>
      </c>
      <c r="G140" s="237"/>
      <c r="H140" s="240">
        <v>202.80000000000001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141</v>
      </c>
      <c r="AU140" s="246" t="s">
        <v>85</v>
      </c>
      <c r="AV140" s="14" t="s">
        <v>85</v>
      </c>
      <c r="AW140" s="14" t="s">
        <v>37</v>
      </c>
      <c r="AX140" s="14" t="s">
        <v>75</v>
      </c>
      <c r="AY140" s="246" t="s">
        <v>130</v>
      </c>
    </row>
    <row r="141" s="13" customFormat="1">
      <c r="A141" s="13"/>
      <c r="B141" s="225"/>
      <c r="C141" s="226"/>
      <c r="D141" s="227" t="s">
        <v>141</v>
      </c>
      <c r="E141" s="228" t="s">
        <v>19</v>
      </c>
      <c r="F141" s="229" t="s">
        <v>188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141</v>
      </c>
      <c r="AU141" s="235" t="s">
        <v>85</v>
      </c>
      <c r="AV141" s="13" t="s">
        <v>83</v>
      </c>
      <c r="AW141" s="13" t="s">
        <v>37</v>
      </c>
      <c r="AX141" s="13" t="s">
        <v>75</v>
      </c>
      <c r="AY141" s="235" t="s">
        <v>130</v>
      </c>
    </row>
    <row r="142" s="14" customFormat="1">
      <c r="A142" s="14"/>
      <c r="B142" s="236"/>
      <c r="C142" s="237"/>
      <c r="D142" s="227" t="s">
        <v>141</v>
      </c>
      <c r="E142" s="238" t="s">
        <v>19</v>
      </c>
      <c r="F142" s="239" t="s">
        <v>189</v>
      </c>
      <c r="G142" s="237"/>
      <c r="H142" s="240">
        <v>-20.280000000000001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141</v>
      </c>
      <c r="AU142" s="246" t="s">
        <v>85</v>
      </c>
      <c r="AV142" s="14" t="s">
        <v>85</v>
      </c>
      <c r="AW142" s="14" t="s">
        <v>37</v>
      </c>
      <c r="AX142" s="14" t="s">
        <v>75</v>
      </c>
      <c r="AY142" s="246" t="s">
        <v>130</v>
      </c>
    </row>
    <row r="143" s="13" customFormat="1">
      <c r="A143" s="13"/>
      <c r="B143" s="225"/>
      <c r="C143" s="226"/>
      <c r="D143" s="227" t="s">
        <v>141</v>
      </c>
      <c r="E143" s="228" t="s">
        <v>19</v>
      </c>
      <c r="F143" s="229" t="s">
        <v>190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141</v>
      </c>
      <c r="AU143" s="235" t="s">
        <v>85</v>
      </c>
      <c r="AV143" s="13" t="s">
        <v>83</v>
      </c>
      <c r="AW143" s="13" t="s">
        <v>37</v>
      </c>
      <c r="AX143" s="13" t="s">
        <v>75</v>
      </c>
      <c r="AY143" s="235" t="s">
        <v>130</v>
      </c>
    </row>
    <row r="144" s="14" customFormat="1">
      <c r="A144" s="14"/>
      <c r="B144" s="236"/>
      <c r="C144" s="237"/>
      <c r="D144" s="227" t="s">
        <v>141</v>
      </c>
      <c r="E144" s="238" t="s">
        <v>19</v>
      </c>
      <c r="F144" s="239" t="s">
        <v>191</v>
      </c>
      <c r="G144" s="237"/>
      <c r="H144" s="240">
        <v>-81.120000000000005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141</v>
      </c>
      <c r="AU144" s="246" t="s">
        <v>85</v>
      </c>
      <c r="AV144" s="14" t="s">
        <v>85</v>
      </c>
      <c r="AW144" s="14" t="s">
        <v>37</v>
      </c>
      <c r="AX144" s="14" t="s">
        <v>75</v>
      </c>
      <c r="AY144" s="246" t="s">
        <v>130</v>
      </c>
    </row>
    <row r="145" s="15" customFormat="1">
      <c r="A145" s="15"/>
      <c r="B145" s="247"/>
      <c r="C145" s="248"/>
      <c r="D145" s="227" t="s">
        <v>141</v>
      </c>
      <c r="E145" s="249" t="s">
        <v>19</v>
      </c>
      <c r="F145" s="250" t="s">
        <v>145</v>
      </c>
      <c r="G145" s="248"/>
      <c r="H145" s="251">
        <v>101.40000000000001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141</v>
      </c>
      <c r="AU145" s="257" t="s">
        <v>85</v>
      </c>
      <c r="AV145" s="15" t="s">
        <v>137</v>
      </c>
      <c r="AW145" s="15" t="s">
        <v>37</v>
      </c>
      <c r="AX145" s="15" t="s">
        <v>83</v>
      </c>
      <c r="AY145" s="257" t="s">
        <v>130</v>
      </c>
    </row>
    <row r="146" s="2" customFormat="1" ht="37.8" customHeight="1">
      <c r="A146" s="41"/>
      <c r="B146" s="42"/>
      <c r="C146" s="207" t="s">
        <v>192</v>
      </c>
      <c r="D146" s="207" t="s">
        <v>132</v>
      </c>
      <c r="E146" s="208" t="s">
        <v>193</v>
      </c>
      <c r="F146" s="209" t="s">
        <v>194</v>
      </c>
      <c r="G146" s="210" t="s">
        <v>135</v>
      </c>
      <c r="H146" s="211">
        <v>3.5129999999999999</v>
      </c>
      <c r="I146" s="212"/>
      <c r="J146" s="213">
        <f>ROUND(I146*H146,2)</f>
        <v>0</v>
      </c>
      <c r="K146" s="209" t="s">
        <v>136</v>
      </c>
      <c r="L146" s="47"/>
      <c r="M146" s="214" t="s">
        <v>19</v>
      </c>
      <c r="N146" s="215" t="s">
        <v>46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137</v>
      </c>
      <c r="AT146" s="218" t="s">
        <v>132</v>
      </c>
      <c r="AU146" s="218" t="s">
        <v>85</v>
      </c>
      <c r="AY146" s="20" t="s">
        <v>130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83</v>
      </c>
      <c r="BK146" s="219">
        <f>ROUND(I146*H146,2)</f>
        <v>0</v>
      </c>
      <c r="BL146" s="20" t="s">
        <v>137</v>
      </c>
      <c r="BM146" s="218" t="s">
        <v>195</v>
      </c>
    </row>
    <row r="147" s="2" customFormat="1">
      <c r="A147" s="41"/>
      <c r="B147" s="42"/>
      <c r="C147" s="43"/>
      <c r="D147" s="220" t="s">
        <v>139</v>
      </c>
      <c r="E147" s="43"/>
      <c r="F147" s="221" t="s">
        <v>196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139</v>
      </c>
      <c r="AU147" s="20" t="s">
        <v>85</v>
      </c>
    </row>
    <row r="148" s="13" customFormat="1">
      <c r="A148" s="13"/>
      <c r="B148" s="225"/>
      <c r="C148" s="226"/>
      <c r="D148" s="227" t="s">
        <v>141</v>
      </c>
      <c r="E148" s="228" t="s">
        <v>19</v>
      </c>
      <c r="F148" s="229" t="s">
        <v>150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141</v>
      </c>
      <c r="AU148" s="235" t="s">
        <v>85</v>
      </c>
      <c r="AV148" s="13" t="s">
        <v>83</v>
      </c>
      <c r="AW148" s="13" t="s">
        <v>37</v>
      </c>
      <c r="AX148" s="13" t="s">
        <v>75</v>
      </c>
      <c r="AY148" s="235" t="s">
        <v>130</v>
      </c>
    </row>
    <row r="149" s="13" customFormat="1">
      <c r="A149" s="13"/>
      <c r="B149" s="225"/>
      <c r="C149" s="226"/>
      <c r="D149" s="227" t="s">
        <v>141</v>
      </c>
      <c r="E149" s="228" t="s">
        <v>19</v>
      </c>
      <c r="F149" s="229" t="s">
        <v>151</v>
      </c>
      <c r="G149" s="226"/>
      <c r="H149" s="228" t="s">
        <v>19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141</v>
      </c>
      <c r="AU149" s="235" t="s">
        <v>85</v>
      </c>
      <c r="AV149" s="13" t="s">
        <v>83</v>
      </c>
      <c r="AW149" s="13" t="s">
        <v>37</v>
      </c>
      <c r="AX149" s="13" t="s">
        <v>75</v>
      </c>
      <c r="AY149" s="235" t="s">
        <v>130</v>
      </c>
    </row>
    <row r="150" s="14" customFormat="1">
      <c r="A150" s="14"/>
      <c r="B150" s="236"/>
      <c r="C150" s="237"/>
      <c r="D150" s="227" t="s">
        <v>141</v>
      </c>
      <c r="E150" s="238" t="s">
        <v>19</v>
      </c>
      <c r="F150" s="239" t="s">
        <v>197</v>
      </c>
      <c r="G150" s="237"/>
      <c r="H150" s="240">
        <v>2.093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141</v>
      </c>
      <c r="AU150" s="246" t="s">
        <v>85</v>
      </c>
      <c r="AV150" s="14" t="s">
        <v>85</v>
      </c>
      <c r="AW150" s="14" t="s">
        <v>37</v>
      </c>
      <c r="AX150" s="14" t="s">
        <v>75</v>
      </c>
      <c r="AY150" s="246" t="s">
        <v>130</v>
      </c>
    </row>
    <row r="151" s="13" customFormat="1">
      <c r="A151" s="13"/>
      <c r="B151" s="225"/>
      <c r="C151" s="226"/>
      <c r="D151" s="227" t="s">
        <v>141</v>
      </c>
      <c r="E151" s="228" t="s">
        <v>19</v>
      </c>
      <c r="F151" s="229" t="s">
        <v>153</v>
      </c>
      <c r="G151" s="226"/>
      <c r="H151" s="228" t="s">
        <v>19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141</v>
      </c>
      <c r="AU151" s="235" t="s">
        <v>85</v>
      </c>
      <c r="AV151" s="13" t="s">
        <v>83</v>
      </c>
      <c r="AW151" s="13" t="s">
        <v>37</v>
      </c>
      <c r="AX151" s="13" t="s">
        <v>75</v>
      </c>
      <c r="AY151" s="235" t="s">
        <v>130</v>
      </c>
    </row>
    <row r="152" s="14" customFormat="1">
      <c r="A152" s="14"/>
      <c r="B152" s="236"/>
      <c r="C152" s="237"/>
      <c r="D152" s="227" t="s">
        <v>141</v>
      </c>
      <c r="E152" s="238" t="s">
        <v>19</v>
      </c>
      <c r="F152" s="239" t="s">
        <v>198</v>
      </c>
      <c r="G152" s="237"/>
      <c r="H152" s="240">
        <v>0.74299999999999999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141</v>
      </c>
      <c r="AU152" s="246" t="s">
        <v>85</v>
      </c>
      <c r="AV152" s="14" t="s">
        <v>85</v>
      </c>
      <c r="AW152" s="14" t="s">
        <v>37</v>
      </c>
      <c r="AX152" s="14" t="s">
        <v>75</v>
      </c>
      <c r="AY152" s="246" t="s">
        <v>130</v>
      </c>
    </row>
    <row r="153" s="13" customFormat="1">
      <c r="A153" s="13"/>
      <c r="B153" s="225"/>
      <c r="C153" s="226"/>
      <c r="D153" s="227" t="s">
        <v>141</v>
      </c>
      <c r="E153" s="228" t="s">
        <v>19</v>
      </c>
      <c r="F153" s="229" t="s">
        <v>155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141</v>
      </c>
      <c r="AU153" s="235" t="s">
        <v>85</v>
      </c>
      <c r="AV153" s="13" t="s">
        <v>83</v>
      </c>
      <c r="AW153" s="13" t="s">
        <v>37</v>
      </c>
      <c r="AX153" s="13" t="s">
        <v>75</v>
      </c>
      <c r="AY153" s="235" t="s">
        <v>130</v>
      </c>
    </row>
    <row r="154" s="14" customFormat="1">
      <c r="A154" s="14"/>
      <c r="B154" s="236"/>
      <c r="C154" s="237"/>
      <c r="D154" s="227" t="s">
        <v>141</v>
      </c>
      <c r="E154" s="238" t="s">
        <v>19</v>
      </c>
      <c r="F154" s="239" t="s">
        <v>199</v>
      </c>
      <c r="G154" s="237"/>
      <c r="H154" s="240">
        <v>0.67700000000000005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141</v>
      </c>
      <c r="AU154" s="246" t="s">
        <v>85</v>
      </c>
      <c r="AV154" s="14" t="s">
        <v>85</v>
      </c>
      <c r="AW154" s="14" t="s">
        <v>37</v>
      </c>
      <c r="AX154" s="14" t="s">
        <v>75</v>
      </c>
      <c r="AY154" s="246" t="s">
        <v>130</v>
      </c>
    </row>
    <row r="155" s="15" customFormat="1">
      <c r="A155" s="15"/>
      <c r="B155" s="247"/>
      <c r="C155" s="248"/>
      <c r="D155" s="227" t="s">
        <v>141</v>
      </c>
      <c r="E155" s="249" t="s">
        <v>19</v>
      </c>
      <c r="F155" s="250" t="s">
        <v>145</v>
      </c>
      <c r="G155" s="248"/>
      <c r="H155" s="251">
        <v>3.5129999999999999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141</v>
      </c>
      <c r="AU155" s="257" t="s">
        <v>85</v>
      </c>
      <c r="AV155" s="15" t="s">
        <v>137</v>
      </c>
      <c r="AW155" s="15" t="s">
        <v>37</v>
      </c>
      <c r="AX155" s="15" t="s">
        <v>83</v>
      </c>
      <c r="AY155" s="257" t="s">
        <v>130</v>
      </c>
    </row>
    <row r="156" s="2" customFormat="1" ht="16.5" customHeight="1">
      <c r="A156" s="41"/>
      <c r="B156" s="42"/>
      <c r="C156" s="258" t="s">
        <v>200</v>
      </c>
      <c r="D156" s="258" t="s">
        <v>201</v>
      </c>
      <c r="E156" s="259" t="s">
        <v>202</v>
      </c>
      <c r="F156" s="260" t="s">
        <v>203</v>
      </c>
      <c r="G156" s="261" t="s">
        <v>178</v>
      </c>
      <c r="H156" s="262">
        <v>7.0259999999999998</v>
      </c>
      <c r="I156" s="263"/>
      <c r="J156" s="264">
        <f>ROUND(I156*H156,2)</f>
        <v>0</v>
      </c>
      <c r="K156" s="260" t="s">
        <v>136</v>
      </c>
      <c r="L156" s="265"/>
      <c r="M156" s="266" t="s">
        <v>19</v>
      </c>
      <c r="N156" s="267" t="s">
        <v>46</v>
      </c>
      <c r="O156" s="87"/>
      <c r="P156" s="216">
        <f>O156*H156</f>
        <v>0</v>
      </c>
      <c r="Q156" s="216">
        <v>1</v>
      </c>
      <c r="R156" s="216">
        <f>Q156*H156</f>
        <v>7.0259999999999998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192</v>
      </c>
      <c r="AT156" s="218" t="s">
        <v>201</v>
      </c>
      <c r="AU156" s="218" t="s">
        <v>85</v>
      </c>
      <c r="AY156" s="20" t="s">
        <v>130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83</v>
      </c>
      <c r="BK156" s="219">
        <f>ROUND(I156*H156,2)</f>
        <v>0</v>
      </c>
      <c r="BL156" s="20" t="s">
        <v>137</v>
      </c>
      <c r="BM156" s="218" t="s">
        <v>204</v>
      </c>
    </row>
    <row r="157" s="14" customFormat="1">
      <c r="A157" s="14"/>
      <c r="B157" s="236"/>
      <c r="C157" s="237"/>
      <c r="D157" s="227" t="s">
        <v>141</v>
      </c>
      <c r="E157" s="238" t="s">
        <v>19</v>
      </c>
      <c r="F157" s="239" t="s">
        <v>205</v>
      </c>
      <c r="G157" s="237"/>
      <c r="H157" s="240">
        <v>7.0259999999999998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141</v>
      </c>
      <c r="AU157" s="246" t="s">
        <v>85</v>
      </c>
      <c r="AV157" s="14" t="s">
        <v>85</v>
      </c>
      <c r="AW157" s="14" t="s">
        <v>37</v>
      </c>
      <c r="AX157" s="14" t="s">
        <v>83</v>
      </c>
      <c r="AY157" s="246" t="s">
        <v>130</v>
      </c>
    </row>
    <row r="158" s="2" customFormat="1" ht="37.8" customHeight="1">
      <c r="A158" s="41"/>
      <c r="B158" s="42"/>
      <c r="C158" s="207" t="s">
        <v>206</v>
      </c>
      <c r="D158" s="207" t="s">
        <v>132</v>
      </c>
      <c r="E158" s="208" t="s">
        <v>207</v>
      </c>
      <c r="F158" s="209" t="s">
        <v>208</v>
      </c>
      <c r="G158" s="210" t="s">
        <v>135</v>
      </c>
      <c r="H158" s="211">
        <v>81.120000000000005</v>
      </c>
      <c r="I158" s="212"/>
      <c r="J158" s="213">
        <f>ROUND(I158*H158,2)</f>
        <v>0</v>
      </c>
      <c r="K158" s="209" t="s">
        <v>136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137</v>
      </c>
      <c r="AT158" s="218" t="s">
        <v>132</v>
      </c>
      <c r="AU158" s="218" t="s">
        <v>85</v>
      </c>
      <c r="AY158" s="20" t="s">
        <v>130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137</v>
      </c>
      <c r="BM158" s="218" t="s">
        <v>209</v>
      </c>
    </row>
    <row r="159" s="2" customFormat="1">
      <c r="A159" s="41"/>
      <c r="B159" s="42"/>
      <c r="C159" s="43"/>
      <c r="D159" s="220" t="s">
        <v>139</v>
      </c>
      <c r="E159" s="43"/>
      <c r="F159" s="221" t="s">
        <v>210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139</v>
      </c>
      <c r="AU159" s="20" t="s">
        <v>85</v>
      </c>
    </row>
    <row r="160" s="13" customFormat="1">
      <c r="A160" s="13"/>
      <c r="B160" s="225"/>
      <c r="C160" s="226"/>
      <c r="D160" s="227" t="s">
        <v>141</v>
      </c>
      <c r="E160" s="228" t="s">
        <v>19</v>
      </c>
      <c r="F160" s="229" t="s">
        <v>142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141</v>
      </c>
      <c r="AU160" s="235" t="s">
        <v>85</v>
      </c>
      <c r="AV160" s="13" t="s">
        <v>83</v>
      </c>
      <c r="AW160" s="13" t="s">
        <v>37</v>
      </c>
      <c r="AX160" s="13" t="s">
        <v>75</v>
      </c>
      <c r="AY160" s="235" t="s">
        <v>130</v>
      </c>
    </row>
    <row r="161" s="13" customFormat="1">
      <c r="A161" s="13"/>
      <c r="B161" s="225"/>
      <c r="C161" s="226"/>
      <c r="D161" s="227" t="s">
        <v>141</v>
      </c>
      <c r="E161" s="228" t="s">
        <v>19</v>
      </c>
      <c r="F161" s="229" t="s">
        <v>143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141</v>
      </c>
      <c r="AU161" s="235" t="s">
        <v>85</v>
      </c>
      <c r="AV161" s="13" t="s">
        <v>83</v>
      </c>
      <c r="AW161" s="13" t="s">
        <v>37</v>
      </c>
      <c r="AX161" s="13" t="s">
        <v>75</v>
      </c>
      <c r="AY161" s="235" t="s">
        <v>130</v>
      </c>
    </row>
    <row r="162" s="14" customFormat="1">
      <c r="A162" s="14"/>
      <c r="B162" s="236"/>
      <c r="C162" s="237"/>
      <c r="D162" s="227" t="s">
        <v>141</v>
      </c>
      <c r="E162" s="238" t="s">
        <v>19</v>
      </c>
      <c r="F162" s="239" t="s">
        <v>211</v>
      </c>
      <c r="G162" s="237"/>
      <c r="H162" s="240">
        <v>81.120000000000005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141</v>
      </c>
      <c r="AU162" s="246" t="s">
        <v>85</v>
      </c>
      <c r="AV162" s="14" t="s">
        <v>85</v>
      </c>
      <c r="AW162" s="14" t="s">
        <v>37</v>
      </c>
      <c r="AX162" s="14" t="s">
        <v>75</v>
      </c>
      <c r="AY162" s="246" t="s">
        <v>130</v>
      </c>
    </row>
    <row r="163" s="15" customFormat="1">
      <c r="A163" s="15"/>
      <c r="B163" s="247"/>
      <c r="C163" s="248"/>
      <c r="D163" s="227" t="s">
        <v>141</v>
      </c>
      <c r="E163" s="249" t="s">
        <v>19</v>
      </c>
      <c r="F163" s="250" t="s">
        <v>145</v>
      </c>
      <c r="G163" s="248"/>
      <c r="H163" s="251">
        <v>81.120000000000005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141</v>
      </c>
      <c r="AU163" s="257" t="s">
        <v>85</v>
      </c>
      <c r="AV163" s="15" t="s">
        <v>137</v>
      </c>
      <c r="AW163" s="15" t="s">
        <v>37</v>
      </c>
      <c r="AX163" s="15" t="s">
        <v>83</v>
      </c>
      <c r="AY163" s="257" t="s">
        <v>130</v>
      </c>
    </row>
    <row r="164" s="2" customFormat="1" ht="16.5" customHeight="1">
      <c r="A164" s="41"/>
      <c r="B164" s="42"/>
      <c r="C164" s="258" t="s">
        <v>212</v>
      </c>
      <c r="D164" s="258" t="s">
        <v>201</v>
      </c>
      <c r="E164" s="259" t="s">
        <v>202</v>
      </c>
      <c r="F164" s="260" t="s">
        <v>203</v>
      </c>
      <c r="G164" s="261" t="s">
        <v>178</v>
      </c>
      <c r="H164" s="262">
        <v>162.24000000000001</v>
      </c>
      <c r="I164" s="263"/>
      <c r="J164" s="264">
        <f>ROUND(I164*H164,2)</f>
        <v>0</v>
      </c>
      <c r="K164" s="260" t="s">
        <v>136</v>
      </c>
      <c r="L164" s="265"/>
      <c r="M164" s="266" t="s">
        <v>19</v>
      </c>
      <c r="N164" s="267" t="s">
        <v>46</v>
      </c>
      <c r="O164" s="87"/>
      <c r="P164" s="216">
        <f>O164*H164</f>
        <v>0</v>
      </c>
      <c r="Q164" s="216">
        <v>1</v>
      </c>
      <c r="R164" s="216">
        <f>Q164*H164</f>
        <v>162.24000000000001</v>
      </c>
      <c r="S164" s="216">
        <v>0</v>
      </c>
      <c r="T164" s="217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8" t="s">
        <v>192</v>
      </c>
      <c r="AT164" s="218" t="s">
        <v>201</v>
      </c>
      <c r="AU164" s="218" t="s">
        <v>85</v>
      </c>
      <c r="AY164" s="20" t="s">
        <v>130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20" t="s">
        <v>83</v>
      </c>
      <c r="BK164" s="219">
        <f>ROUND(I164*H164,2)</f>
        <v>0</v>
      </c>
      <c r="BL164" s="20" t="s">
        <v>137</v>
      </c>
      <c r="BM164" s="218" t="s">
        <v>213</v>
      </c>
    </row>
    <row r="165" s="14" customFormat="1">
      <c r="A165" s="14"/>
      <c r="B165" s="236"/>
      <c r="C165" s="237"/>
      <c r="D165" s="227" t="s">
        <v>141</v>
      </c>
      <c r="E165" s="238" t="s">
        <v>19</v>
      </c>
      <c r="F165" s="239" t="s">
        <v>214</v>
      </c>
      <c r="G165" s="237"/>
      <c r="H165" s="240">
        <v>162.24000000000001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141</v>
      </c>
      <c r="AU165" s="246" t="s">
        <v>85</v>
      </c>
      <c r="AV165" s="14" t="s">
        <v>85</v>
      </c>
      <c r="AW165" s="14" t="s">
        <v>37</v>
      </c>
      <c r="AX165" s="14" t="s">
        <v>83</v>
      </c>
      <c r="AY165" s="246" t="s">
        <v>130</v>
      </c>
    </row>
    <row r="166" s="12" customFormat="1" ht="22.8" customHeight="1">
      <c r="A166" s="12"/>
      <c r="B166" s="191"/>
      <c r="C166" s="192"/>
      <c r="D166" s="193" t="s">
        <v>74</v>
      </c>
      <c r="E166" s="205" t="s">
        <v>85</v>
      </c>
      <c r="F166" s="205" t="s">
        <v>215</v>
      </c>
      <c r="G166" s="192"/>
      <c r="H166" s="192"/>
      <c r="I166" s="195"/>
      <c r="J166" s="206">
        <f>BK166</f>
        <v>0</v>
      </c>
      <c r="K166" s="192"/>
      <c r="L166" s="197"/>
      <c r="M166" s="198"/>
      <c r="N166" s="199"/>
      <c r="O166" s="199"/>
      <c r="P166" s="200">
        <f>SUM(P167:P184)</f>
        <v>0</v>
      </c>
      <c r="Q166" s="199"/>
      <c r="R166" s="200">
        <f>SUM(R167:R184)</f>
        <v>0.38034929999999995</v>
      </c>
      <c r="S166" s="199"/>
      <c r="T166" s="201">
        <f>SUM(T167:T184)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2" t="s">
        <v>83</v>
      </c>
      <c r="AT166" s="203" t="s">
        <v>74</v>
      </c>
      <c r="AU166" s="203" t="s">
        <v>83</v>
      </c>
      <c r="AY166" s="202" t="s">
        <v>130</v>
      </c>
      <c r="BK166" s="204">
        <f>SUM(BK167:BK184)</f>
        <v>0</v>
      </c>
    </row>
    <row r="167" s="2" customFormat="1" ht="16.5" customHeight="1">
      <c r="A167" s="41"/>
      <c r="B167" s="42"/>
      <c r="C167" s="207" t="s">
        <v>8</v>
      </c>
      <c r="D167" s="207" t="s">
        <v>132</v>
      </c>
      <c r="E167" s="208" t="s">
        <v>216</v>
      </c>
      <c r="F167" s="209" t="s">
        <v>217</v>
      </c>
      <c r="G167" s="210" t="s">
        <v>135</v>
      </c>
      <c r="H167" s="211">
        <v>0.14999999999999999</v>
      </c>
      <c r="I167" s="212"/>
      <c r="J167" s="213">
        <f>ROUND(I167*H167,2)</f>
        <v>0</v>
      </c>
      <c r="K167" s="209" t="s">
        <v>136</v>
      </c>
      <c r="L167" s="47"/>
      <c r="M167" s="214" t="s">
        <v>19</v>
      </c>
      <c r="N167" s="215" t="s">
        <v>46</v>
      </c>
      <c r="O167" s="87"/>
      <c r="P167" s="216">
        <f>O167*H167</f>
        <v>0</v>
      </c>
      <c r="Q167" s="216">
        <v>2.5018699999999998</v>
      </c>
      <c r="R167" s="216">
        <f>Q167*H167</f>
        <v>0.37528049999999996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137</v>
      </c>
      <c r="AT167" s="218" t="s">
        <v>132</v>
      </c>
      <c r="AU167" s="218" t="s">
        <v>85</v>
      </c>
      <c r="AY167" s="20" t="s">
        <v>130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83</v>
      </c>
      <c r="BK167" s="219">
        <f>ROUND(I167*H167,2)</f>
        <v>0</v>
      </c>
      <c r="BL167" s="20" t="s">
        <v>137</v>
      </c>
      <c r="BM167" s="218" t="s">
        <v>218</v>
      </c>
    </row>
    <row r="168" s="2" customFormat="1">
      <c r="A168" s="41"/>
      <c r="B168" s="42"/>
      <c r="C168" s="43"/>
      <c r="D168" s="220" t="s">
        <v>139</v>
      </c>
      <c r="E168" s="43"/>
      <c r="F168" s="221" t="s">
        <v>219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139</v>
      </c>
      <c r="AU168" s="20" t="s">
        <v>85</v>
      </c>
    </row>
    <row r="169" s="13" customFormat="1">
      <c r="A169" s="13"/>
      <c r="B169" s="225"/>
      <c r="C169" s="226"/>
      <c r="D169" s="227" t="s">
        <v>141</v>
      </c>
      <c r="E169" s="228" t="s">
        <v>19</v>
      </c>
      <c r="F169" s="229" t="s">
        <v>142</v>
      </c>
      <c r="G169" s="226"/>
      <c r="H169" s="228" t="s">
        <v>19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141</v>
      </c>
      <c r="AU169" s="235" t="s">
        <v>85</v>
      </c>
      <c r="AV169" s="13" t="s">
        <v>83</v>
      </c>
      <c r="AW169" s="13" t="s">
        <v>37</v>
      </c>
      <c r="AX169" s="13" t="s">
        <v>75</v>
      </c>
      <c r="AY169" s="235" t="s">
        <v>130</v>
      </c>
    </row>
    <row r="170" s="13" customFormat="1">
      <c r="A170" s="13"/>
      <c r="B170" s="225"/>
      <c r="C170" s="226"/>
      <c r="D170" s="227" t="s">
        <v>141</v>
      </c>
      <c r="E170" s="228" t="s">
        <v>19</v>
      </c>
      <c r="F170" s="229" t="s">
        <v>220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141</v>
      </c>
      <c r="AU170" s="235" t="s">
        <v>85</v>
      </c>
      <c r="AV170" s="13" t="s">
        <v>83</v>
      </c>
      <c r="AW170" s="13" t="s">
        <v>37</v>
      </c>
      <c r="AX170" s="13" t="s">
        <v>75</v>
      </c>
      <c r="AY170" s="235" t="s">
        <v>130</v>
      </c>
    </row>
    <row r="171" s="14" customFormat="1">
      <c r="A171" s="14"/>
      <c r="B171" s="236"/>
      <c r="C171" s="237"/>
      <c r="D171" s="227" t="s">
        <v>141</v>
      </c>
      <c r="E171" s="238" t="s">
        <v>19</v>
      </c>
      <c r="F171" s="239" t="s">
        <v>221</v>
      </c>
      <c r="G171" s="237"/>
      <c r="H171" s="240">
        <v>0.14999999999999999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141</v>
      </c>
      <c r="AU171" s="246" t="s">
        <v>85</v>
      </c>
      <c r="AV171" s="14" t="s">
        <v>85</v>
      </c>
      <c r="AW171" s="14" t="s">
        <v>37</v>
      </c>
      <c r="AX171" s="14" t="s">
        <v>75</v>
      </c>
      <c r="AY171" s="246" t="s">
        <v>130</v>
      </c>
    </row>
    <row r="172" s="15" customFormat="1">
      <c r="A172" s="15"/>
      <c r="B172" s="247"/>
      <c r="C172" s="248"/>
      <c r="D172" s="227" t="s">
        <v>141</v>
      </c>
      <c r="E172" s="249" t="s">
        <v>19</v>
      </c>
      <c r="F172" s="250" t="s">
        <v>145</v>
      </c>
      <c r="G172" s="248"/>
      <c r="H172" s="251">
        <v>0.14999999999999999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141</v>
      </c>
      <c r="AU172" s="257" t="s">
        <v>85</v>
      </c>
      <c r="AV172" s="15" t="s">
        <v>137</v>
      </c>
      <c r="AW172" s="15" t="s">
        <v>37</v>
      </c>
      <c r="AX172" s="15" t="s">
        <v>83</v>
      </c>
      <c r="AY172" s="257" t="s">
        <v>130</v>
      </c>
    </row>
    <row r="173" s="2" customFormat="1" ht="16.5" customHeight="1">
      <c r="A173" s="41"/>
      <c r="B173" s="42"/>
      <c r="C173" s="207" t="s">
        <v>222</v>
      </c>
      <c r="D173" s="207" t="s">
        <v>132</v>
      </c>
      <c r="E173" s="208" t="s">
        <v>223</v>
      </c>
      <c r="F173" s="209" t="s">
        <v>224</v>
      </c>
      <c r="G173" s="210" t="s">
        <v>225</v>
      </c>
      <c r="H173" s="211">
        <v>1.9199999999999999</v>
      </c>
      <c r="I173" s="212"/>
      <c r="J173" s="213">
        <f>ROUND(I173*H173,2)</f>
        <v>0</v>
      </c>
      <c r="K173" s="209" t="s">
        <v>136</v>
      </c>
      <c r="L173" s="47"/>
      <c r="M173" s="214" t="s">
        <v>19</v>
      </c>
      <c r="N173" s="215" t="s">
        <v>46</v>
      </c>
      <c r="O173" s="87"/>
      <c r="P173" s="216">
        <f>O173*H173</f>
        <v>0</v>
      </c>
      <c r="Q173" s="216">
        <v>0.00264</v>
      </c>
      <c r="R173" s="216">
        <f>Q173*H173</f>
        <v>0.0050688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137</v>
      </c>
      <c r="AT173" s="218" t="s">
        <v>132</v>
      </c>
      <c r="AU173" s="218" t="s">
        <v>85</v>
      </c>
      <c r="AY173" s="20" t="s">
        <v>130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83</v>
      </c>
      <c r="BK173" s="219">
        <f>ROUND(I173*H173,2)</f>
        <v>0</v>
      </c>
      <c r="BL173" s="20" t="s">
        <v>137</v>
      </c>
      <c r="BM173" s="218" t="s">
        <v>226</v>
      </c>
    </row>
    <row r="174" s="2" customFormat="1">
      <c r="A174" s="41"/>
      <c r="B174" s="42"/>
      <c r="C174" s="43"/>
      <c r="D174" s="220" t="s">
        <v>139</v>
      </c>
      <c r="E174" s="43"/>
      <c r="F174" s="221" t="s">
        <v>227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139</v>
      </c>
      <c r="AU174" s="20" t="s">
        <v>85</v>
      </c>
    </row>
    <row r="175" s="13" customFormat="1">
      <c r="A175" s="13"/>
      <c r="B175" s="225"/>
      <c r="C175" s="226"/>
      <c r="D175" s="227" t="s">
        <v>141</v>
      </c>
      <c r="E175" s="228" t="s">
        <v>19</v>
      </c>
      <c r="F175" s="229" t="s">
        <v>142</v>
      </c>
      <c r="G175" s="226"/>
      <c r="H175" s="228" t="s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141</v>
      </c>
      <c r="AU175" s="235" t="s">
        <v>85</v>
      </c>
      <c r="AV175" s="13" t="s">
        <v>83</v>
      </c>
      <c r="AW175" s="13" t="s">
        <v>37</v>
      </c>
      <c r="AX175" s="13" t="s">
        <v>75</v>
      </c>
      <c r="AY175" s="235" t="s">
        <v>130</v>
      </c>
    </row>
    <row r="176" s="13" customFormat="1">
      <c r="A176" s="13"/>
      <c r="B176" s="225"/>
      <c r="C176" s="226"/>
      <c r="D176" s="227" t="s">
        <v>141</v>
      </c>
      <c r="E176" s="228" t="s">
        <v>19</v>
      </c>
      <c r="F176" s="229" t="s">
        <v>220</v>
      </c>
      <c r="G176" s="226"/>
      <c r="H176" s="228" t="s">
        <v>19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141</v>
      </c>
      <c r="AU176" s="235" t="s">
        <v>85</v>
      </c>
      <c r="AV176" s="13" t="s">
        <v>83</v>
      </c>
      <c r="AW176" s="13" t="s">
        <v>37</v>
      </c>
      <c r="AX176" s="13" t="s">
        <v>75</v>
      </c>
      <c r="AY176" s="235" t="s">
        <v>130</v>
      </c>
    </row>
    <row r="177" s="14" customFormat="1">
      <c r="A177" s="14"/>
      <c r="B177" s="236"/>
      <c r="C177" s="237"/>
      <c r="D177" s="227" t="s">
        <v>141</v>
      </c>
      <c r="E177" s="238" t="s">
        <v>19</v>
      </c>
      <c r="F177" s="239" t="s">
        <v>228</v>
      </c>
      <c r="G177" s="237"/>
      <c r="H177" s="240">
        <v>1.9199999999999999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141</v>
      </c>
      <c r="AU177" s="246" t="s">
        <v>85</v>
      </c>
      <c r="AV177" s="14" t="s">
        <v>85</v>
      </c>
      <c r="AW177" s="14" t="s">
        <v>37</v>
      </c>
      <c r="AX177" s="14" t="s">
        <v>75</v>
      </c>
      <c r="AY177" s="246" t="s">
        <v>130</v>
      </c>
    </row>
    <row r="178" s="15" customFormat="1">
      <c r="A178" s="15"/>
      <c r="B178" s="247"/>
      <c r="C178" s="248"/>
      <c r="D178" s="227" t="s">
        <v>141</v>
      </c>
      <c r="E178" s="249" t="s">
        <v>19</v>
      </c>
      <c r="F178" s="250" t="s">
        <v>145</v>
      </c>
      <c r="G178" s="248"/>
      <c r="H178" s="251">
        <v>1.9199999999999999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141</v>
      </c>
      <c r="AU178" s="257" t="s">
        <v>85</v>
      </c>
      <c r="AV178" s="15" t="s">
        <v>137</v>
      </c>
      <c r="AW178" s="15" t="s">
        <v>37</v>
      </c>
      <c r="AX178" s="15" t="s">
        <v>83</v>
      </c>
      <c r="AY178" s="257" t="s">
        <v>130</v>
      </c>
    </row>
    <row r="179" s="2" customFormat="1" ht="16.5" customHeight="1">
      <c r="A179" s="41"/>
      <c r="B179" s="42"/>
      <c r="C179" s="207" t="s">
        <v>229</v>
      </c>
      <c r="D179" s="207" t="s">
        <v>132</v>
      </c>
      <c r="E179" s="208" t="s">
        <v>230</v>
      </c>
      <c r="F179" s="209" t="s">
        <v>231</v>
      </c>
      <c r="G179" s="210" t="s">
        <v>225</v>
      </c>
      <c r="H179" s="211">
        <v>1.9199999999999999</v>
      </c>
      <c r="I179" s="212"/>
      <c r="J179" s="213">
        <f>ROUND(I179*H179,2)</f>
        <v>0</v>
      </c>
      <c r="K179" s="209" t="s">
        <v>136</v>
      </c>
      <c r="L179" s="47"/>
      <c r="M179" s="214" t="s">
        <v>19</v>
      </c>
      <c r="N179" s="215" t="s">
        <v>46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137</v>
      </c>
      <c r="AT179" s="218" t="s">
        <v>132</v>
      </c>
      <c r="AU179" s="218" t="s">
        <v>85</v>
      </c>
      <c r="AY179" s="20" t="s">
        <v>130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83</v>
      </c>
      <c r="BK179" s="219">
        <f>ROUND(I179*H179,2)</f>
        <v>0</v>
      </c>
      <c r="BL179" s="20" t="s">
        <v>137</v>
      </c>
      <c r="BM179" s="218" t="s">
        <v>232</v>
      </c>
    </row>
    <row r="180" s="2" customFormat="1">
      <c r="A180" s="41"/>
      <c r="B180" s="42"/>
      <c r="C180" s="43"/>
      <c r="D180" s="220" t="s">
        <v>139</v>
      </c>
      <c r="E180" s="43"/>
      <c r="F180" s="221" t="s">
        <v>233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139</v>
      </c>
      <c r="AU180" s="20" t="s">
        <v>85</v>
      </c>
    </row>
    <row r="181" s="13" customFormat="1">
      <c r="A181" s="13"/>
      <c r="B181" s="225"/>
      <c r="C181" s="226"/>
      <c r="D181" s="227" t="s">
        <v>141</v>
      </c>
      <c r="E181" s="228" t="s">
        <v>19</v>
      </c>
      <c r="F181" s="229" t="s">
        <v>142</v>
      </c>
      <c r="G181" s="226"/>
      <c r="H181" s="228" t="s">
        <v>19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141</v>
      </c>
      <c r="AU181" s="235" t="s">
        <v>85</v>
      </c>
      <c r="AV181" s="13" t="s">
        <v>83</v>
      </c>
      <c r="AW181" s="13" t="s">
        <v>37</v>
      </c>
      <c r="AX181" s="13" t="s">
        <v>75</v>
      </c>
      <c r="AY181" s="235" t="s">
        <v>130</v>
      </c>
    </row>
    <row r="182" s="13" customFormat="1">
      <c r="A182" s="13"/>
      <c r="B182" s="225"/>
      <c r="C182" s="226"/>
      <c r="D182" s="227" t="s">
        <v>141</v>
      </c>
      <c r="E182" s="228" t="s">
        <v>19</v>
      </c>
      <c r="F182" s="229" t="s">
        <v>220</v>
      </c>
      <c r="G182" s="226"/>
      <c r="H182" s="228" t="s">
        <v>19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141</v>
      </c>
      <c r="AU182" s="235" t="s">
        <v>85</v>
      </c>
      <c r="AV182" s="13" t="s">
        <v>83</v>
      </c>
      <c r="AW182" s="13" t="s">
        <v>37</v>
      </c>
      <c r="AX182" s="13" t="s">
        <v>75</v>
      </c>
      <c r="AY182" s="235" t="s">
        <v>130</v>
      </c>
    </row>
    <row r="183" s="14" customFormat="1">
      <c r="A183" s="14"/>
      <c r="B183" s="236"/>
      <c r="C183" s="237"/>
      <c r="D183" s="227" t="s">
        <v>141</v>
      </c>
      <c r="E183" s="238" t="s">
        <v>19</v>
      </c>
      <c r="F183" s="239" t="s">
        <v>228</v>
      </c>
      <c r="G183" s="237"/>
      <c r="H183" s="240">
        <v>1.9199999999999999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141</v>
      </c>
      <c r="AU183" s="246" t="s">
        <v>85</v>
      </c>
      <c r="AV183" s="14" t="s">
        <v>85</v>
      </c>
      <c r="AW183" s="14" t="s">
        <v>37</v>
      </c>
      <c r="AX183" s="14" t="s">
        <v>75</v>
      </c>
      <c r="AY183" s="246" t="s">
        <v>130</v>
      </c>
    </row>
    <row r="184" s="15" customFormat="1">
      <c r="A184" s="15"/>
      <c r="B184" s="247"/>
      <c r="C184" s="248"/>
      <c r="D184" s="227" t="s">
        <v>141</v>
      </c>
      <c r="E184" s="249" t="s">
        <v>19</v>
      </c>
      <c r="F184" s="250" t="s">
        <v>145</v>
      </c>
      <c r="G184" s="248"/>
      <c r="H184" s="251">
        <v>1.9199999999999999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141</v>
      </c>
      <c r="AU184" s="257" t="s">
        <v>85</v>
      </c>
      <c r="AV184" s="15" t="s">
        <v>137</v>
      </c>
      <c r="AW184" s="15" t="s">
        <v>37</v>
      </c>
      <c r="AX184" s="15" t="s">
        <v>83</v>
      </c>
      <c r="AY184" s="257" t="s">
        <v>130</v>
      </c>
    </row>
    <row r="185" s="12" customFormat="1" ht="22.8" customHeight="1">
      <c r="A185" s="12"/>
      <c r="B185" s="191"/>
      <c r="C185" s="192"/>
      <c r="D185" s="193" t="s">
        <v>74</v>
      </c>
      <c r="E185" s="205" t="s">
        <v>157</v>
      </c>
      <c r="F185" s="205" t="s">
        <v>234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SUM(P186:P408)</f>
        <v>0</v>
      </c>
      <c r="Q185" s="199"/>
      <c r="R185" s="200">
        <f>SUM(R186:R408)</f>
        <v>60.848169920000004</v>
      </c>
      <c r="S185" s="199"/>
      <c r="T185" s="201">
        <f>SUM(T186:T408)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83</v>
      </c>
      <c r="AT185" s="203" t="s">
        <v>74</v>
      </c>
      <c r="AU185" s="203" t="s">
        <v>83</v>
      </c>
      <c r="AY185" s="202" t="s">
        <v>130</v>
      </c>
      <c r="BK185" s="204">
        <f>SUM(BK186:BK408)</f>
        <v>0</v>
      </c>
    </row>
    <row r="186" s="2" customFormat="1" ht="24.15" customHeight="1">
      <c r="A186" s="41"/>
      <c r="B186" s="42"/>
      <c r="C186" s="207" t="s">
        <v>235</v>
      </c>
      <c r="D186" s="207" t="s">
        <v>132</v>
      </c>
      <c r="E186" s="208" t="s">
        <v>236</v>
      </c>
      <c r="F186" s="209" t="s">
        <v>237</v>
      </c>
      <c r="G186" s="210" t="s">
        <v>135</v>
      </c>
      <c r="H186" s="211">
        <v>10.208</v>
      </c>
      <c r="I186" s="212"/>
      <c r="J186" s="213">
        <f>ROUND(I186*H186,2)</f>
        <v>0</v>
      </c>
      <c r="K186" s="209" t="s">
        <v>136</v>
      </c>
      <c r="L186" s="47"/>
      <c r="M186" s="214" t="s">
        <v>19</v>
      </c>
      <c r="N186" s="215" t="s">
        <v>46</v>
      </c>
      <c r="O186" s="87"/>
      <c r="P186" s="216">
        <f>O186*H186</f>
        <v>0</v>
      </c>
      <c r="Q186" s="216">
        <v>2.5018699999999998</v>
      </c>
      <c r="R186" s="216">
        <f>Q186*H186</f>
        <v>25.539088959999997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137</v>
      </c>
      <c r="AT186" s="218" t="s">
        <v>132</v>
      </c>
      <c r="AU186" s="218" t="s">
        <v>85</v>
      </c>
      <c r="AY186" s="20" t="s">
        <v>130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83</v>
      </c>
      <c r="BK186" s="219">
        <f>ROUND(I186*H186,2)</f>
        <v>0</v>
      </c>
      <c r="BL186" s="20" t="s">
        <v>137</v>
      </c>
      <c r="BM186" s="218" t="s">
        <v>238</v>
      </c>
    </row>
    <row r="187" s="2" customFormat="1">
      <c r="A187" s="41"/>
      <c r="B187" s="42"/>
      <c r="C187" s="43"/>
      <c r="D187" s="220" t="s">
        <v>139</v>
      </c>
      <c r="E187" s="43"/>
      <c r="F187" s="221" t="s">
        <v>239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139</v>
      </c>
      <c r="AU187" s="20" t="s">
        <v>85</v>
      </c>
    </row>
    <row r="188" s="13" customFormat="1">
      <c r="A188" s="13"/>
      <c r="B188" s="225"/>
      <c r="C188" s="226"/>
      <c r="D188" s="227" t="s">
        <v>141</v>
      </c>
      <c r="E188" s="228" t="s">
        <v>19</v>
      </c>
      <c r="F188" s="229" t="s">
        <v>142</v>
      </c>
      <c r="G188" s="226"/>
      <c r="H188" s="228" t="s">
        <v>19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141</v>
      </c>
      <c r="AU188" s="235" t="s">
        <v>85</v>
      </c>
      <c r="AV188" s="13" t="s">
        <v>83</v>
      </c>
      <c r="AW188" s="13" t="s">
        <v>37</v>
      </c>
      <c r="AX188" s="13" t="s">
        <v>75</v>
      </c>
      <c r="AY188" s="235" t="s">
        <v>130</v>
      </c>
    </row>
    <row r="189" s="13" customFormat="1">
      <c r="A189" s="13"/>
      <c r="B189" s="225"/>
      <c r="C189" s="226"/>
      <c r="D189" s="227" t="s">
        <v>141</v>
      </c>
      <c r="E189" s="228" t="s">
        <v>19</v>
      </c>
      <c r="F189" s="229" t="s">
        <v>240</v>
      </c>
      <c r="G189" s="226"/>
      <c r="H189" s="228" t="s">
        <v>19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141</v>
      </c>
      <c r="AU189" s="235" t="s">
        <v>85</v>
      </c>
      <c r="AV189" s="13" t="s">
        <v>83</v>
      </c>
      <c r="AW189" s="13" t="s">
        <v>37</v>
      </c>
      <c r="AX189" s="13" t="s">
        <v>75</v>
      </c>
      <c r="AY189" s="235" t="s">
        <v>130</v>
      </c>
    </row>
    <row r="190" s="13" customFormat="1">
      <c r="A190" s="13"/>
      <c r="B190" s="225"/>
      <c r="C190" s="226"/>
      <c r="D190" s="227" t="s">
        <v>141</v>
      </c>
      <c r="E190" s="228" t="s">
        <v>19</v>
      </c>
      <c r="F190" s="229" t="s">
        <v>241</v>
      </c>
      <c r="G190" s="226"/>
      <c r="H190" s="228" t="s">
        <v>19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141</v>
      </c>
      <c r="AU190" s="235" t="s">
        <v>85</v>
      </c>
      <c r="AV190" s="13" t="s">
        <v>83</v>
      </c>
      <c r="AW190" s="13" t="s">
        <v>37</v>
      </c>
      <c r="AX190" s="13" t="s">
        <v>75</v>
      </c>
      <c r="AY190" s="235" t="s">
        <v>130</v>
      </c>
    </row>
    <row r="191" s="14" customFormat="1">
      <c r="A191" s="14"/>
      <c r="B191" s="236"/>
      <c r="C191" s="237"/>
      <c r="D191" s="227" t="s">
        <v>141</v>
      </c>
      <c r="E191" s="238" t="s">
        <v>19</v>
      </c>
      <c r="F191" s="239" t="s">
        <v>242</v>
      </c>
      <c r="G191" s="237"/>
      <c r="H191" s="240">
        <v>0.71999999999999997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141</v>
      </c>
      <c r="AU191" s="246" t="s">
        <v>85</v>
      </c>
      <c r="AV191" s="14" t="s">
        <v>85</v>
      </c>
      <c r="AW191" s="14" t="s">
        <v>37</v>
      </c>
      <c r="AX191" s="14" t="s">
        <v>75</v>
      </c>
      <c r="AY191" s="246" t="s">
        <v>130</v>
      </c>
    </row>
    <row r="192" s="14" customFormat="1">
      <c r="A192" s="14"/>
      <c r="B192" s="236"/>
      <c r="C192" s="237"/>
      <c r="D192" s="227" t="s">
        <v>141</v>
      </c>
      <c r="E192" s="238" t="s">
        <v>19</v>
      </c>
      <c r="F192" s="239" t="s">
        <v>243</v>
      </c>
      <c r="G192" s="237"/>
      <c r="H192" s="240">
        <v>0.22800000000000001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141</v>
      </c>
      <c r="AU192" s="246" t="s">
        <v>85</v>
      </c>
      <c r="AV192" s="14" t="s">
        <v>85</v>
      </c>
      <c r="AW192" s="14" t="s">
        <v>37</v>
      </c>
      <c r="AX192" s="14" t="s">
        <v>75</v>
      </c>
      <c r="AY192" s="246" t="s">
        <v>130</v>
      </c>
    </row>
    <row r="193" s="14" customFormat="1">
      <c r="A193" s="14"/>
      <c r="B193" s="236"/>
      <c r="C193" s="237"/>
      <c r="D193" s="227" t="s">
        <v>141</v>
      </c>
      <c r="E193" s="238" t="s">
        <v>19</v>
      </c>
      <c r="F193" s="239" t="s">
        <v>244</v>
      </c>
      <c r="G193" s="237"/>
      <c r="H193" s="240">
        <v>0.095000000000000001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141</v>
      </c>
      <c r="AU193" s="246" t="s">
        <v>85</v>
      </c>
      <c r="AV193" s="14" t="s">
        <v>85</v>
      </c>
      <c r="AW193" s="14" t="s">
        <v>37</v>
      </c>
      <c r="AX193" s="14" t="s">
        <v>75</v>
      </c>
      <c r="AY193" s="246" t="s">
        <v>130</v>
      </c>
    </row>
    <row r="194" s="16" customFormat="1">
      <c r="A194" s="16"/>
      <c r="B194" s="268"/>
      <c r="C194" s="269"/>
      <c r="D194" s="227" t="s">
        <v>141</v>
      </c>
      <c r="E194" s="270" t="s">
        <v>19</v>
      </c>
      <c r="F194" s="271" t="s">
        <v>245</v>
      </c>
      <c r="G194" s="269"/>
      <c r="H194" s="272">
        <v>1.0429999999999999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78" t="s">
        <v>141</v>
      </c>
      <c r="AU194" s="278" t="s">
        <v>85</v>
      </c>
      <c r="AV194" s="16" t="s">
        <v>157</v>
      </c>
      <c r="AW194" s="16" t="s">
        <v>37</v>
      </c>
      <c r="AX194" s="16" t="s">
        <v>75</v>
      </c>
      <c r="AY194" s="278" t="s">
        <v>130</v>
      </c>
    </row>
    <row r="195" s="13" customFormat="1">
      <c r="A195" s="13"/>
      <c r="B195" s="225"/>
      <c r="C195" s="226"/>
      <c r="D195" s="227" t="s">
        <v>141</v>
      </c>
      <c r="E195" s="228" t="s">
        <v>19</v>
      </c>
      <c r="F195" s="229" t="s">
        <v>142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141</v>
      </c>
      <c r="AU195" s="235" t="s">
        <v>85</v>
      </c>
      <c r="AV195" s="13" t="s">
        <v>83</v>
      </c>
      <c r="AW195" s="13" t="s">
        <v>37</v>
      </c>
      <c r="AX195" s="13" t="s">
        <v>75</v>
      </c>
      <c r="AY195" s="235" t="s">
        <v>130</v>
      </c>
    </row>
    <row r="196" s="13" customFormat="1">
      <c r="A196" s="13"/>
      <c r="B196" s="225"/>
      <c r="C196" s="226"/>
      <c r="D196" s="227" t="s">
        <v>141</v>
      </c>
      <c r="E196" s="228" t="s">
        <v>19</v>
      </c>
      <c r="F196" s="229" t="s">
        <v>246</v>
      </c>
      <c r="G196" s="226"/>
      <c r="H196" s="228" t="s">
        <v>19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141</v>
      </c>
      <c r="AU196" s="235" t="s">
        <v>85</v>
      </c>
      <c r="AV196" s="13" t="s">
        <v>83</v>
      </c>
      <c r="AW196" s="13" t="s">
        <v>37</v>
      </c>
      <c r="AX196" s="13" t="s">
        <v>75</v>
      </c>
      <c r="AY196" s="235" t="s">
        <v>130</v>
      </c>
    </row>
    <row r="197" s="13" customFormat="1">
      <c r="A197" s="13"/>
      <c r="B197" s="225"/>
      <c r="C197" s="226"/>
      <c r="D197" s="227" t="s">
        <v>141</v>
      </c>
      <c r="E197" s="228" t="s">
        <v>19</v>
      </c>
      <c r="F197" s="229" t="s">
        <v>247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141</v>
      </c>
      <c r="AU197" s="235" t="s">
        <v>85</v>
      </c>
      <c r="AV197" s="13" t="s">
        <v>83</v>
      </c>
      <c r="AW197" s="13" t="s">
        <v>37</v>
      </c>
      <c r="AX197" s="13" t="s">
        <v>75</v>
      </c>
      <c r="AY197" s="235" t="s">
        <v>130</v>
      </c>
    </row>
    <row r="198" s="13" customFormat="1">
      <c r="A198" s="13"/>
      <c r="B198" s="225"/>
      <c r="C198" s="226"/>
      <c r="D198" s="227" t="s">
        <v>141</v>
      </c>
      <c r="E198" s="228" t="s">
        <v>19</v>
      </c>
      <c r="F198" s="229" t="s">
        <v>248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141</v>
      </c>
      <c r="AU198" s="235" t="s">
        <v>85</v>
      </c>
      <c r="AV198" s="13" t="s">
        <v>83</v>
      </c>
      <c r="AW198" s="13" t="s">
        <v>37</v>
      </c>
      <c r="AX198" s="13" t="s">
        <v>75</v>
      </c>
      <c r="AY198" s="235" t="s">
        <v>130</v>
      </c>
    </row>
    <row r="199" s="14" customFormat="1">
      <c r="A199" s="14"/>
      <c r="B199" s="236"/>
      <c r="C199" s="237"/>
      <c r="D199" s="227" t="s">
        <v>141</v>
      </c>
      <c r="E199" s="238" t="s">
        <v>19</v>
      </c>
      <c r="F199" s="239" t="s">
        <v>249</v>
      </c>
      <c r="G199" s="237"/>
      <c r="H199" s="240">
        <v>2.7210000000000001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141</v>
      </c>
      <c r="AU199" s="246" t="s">
        <v>85</v>
      </c>
      <c r="AV199" s="14" t="s">
        <v>85</v>
      </c>
      <c r="AW199" s="14" t="s">
        <v>37</v>
      </c>
      <c r="AX199" s="14" t="s">
        <v>75</v>
      </c>
      <c r="AY199" s="246" t="s">
        <v>130</v>
      </c>
    </row>
    <row r="200" s="14" customFormat="1">
      <c r="A200" s="14"/>
      <c r="B200" s="236"/>
      <c r="C200" s="237"/>
      <c r="D200" s="227" t="s">
        <v>141</v>
      </c>
      <c r="E200" s="238" t="s">
        <v>19</v>
      </c>
      <c r="F200" s="239" t="s">
        <v>250</v>
      </c>
      <c r="G200" s="237"/>
      <c r="H200" s="240">
        <v>0.27200000000000002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141</v>
      </c>
      <c r="AU200" s="246" t="s">
        <v>85</v>
      </c>
      <c r="AV200" s="14" t="s">
        <v>85</v>
      </c>
      <c r="AW200" s="14" t="s">
        <v>37</v>
      </c>
      <c r="AX200" s="14" t="s">
        <v>75</v>
      </c>
      <c r="AY200" s="246" t="s">
        <v>130</v>
      </c>
    </row>
    <row r="201" s="16" customFormat="1">
      <c r="A201" s="16"/>
      <c r="B201" s="268"/>
      <c r="C201" s="269"/>
      <c r="D201" s="227" t="s">
        <v>141</v>
      </c>
      <c r="E201" s="270" t="s">
        <v>19</v>
      </c>
      <c r="F201" s="271" t="s">
        <v>245</v>
      </c>
      <c r="G201" s="269"/>
      <c r="H201" s="272">
        <v>2.9930000000000003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8" t="s">
        <v>141</v>
      </c>
      <c r="AU201" s="278" t="s">
        <v>85</v>
      </c>
      <c r="AV201" s="16" t="s">
        <v>157</v>
      </c>
      <c r="AW201" s="16" t="s">
        <v>37</v>
      </c>
      <c r="AX201" s="16" t="s">
        <v>75</v>
      </c>
      <c r="AY201" s="278" t="s">
        <v>130</v>
      </c>
    </row>
    <row r="202" s="13" customFormat="1">
      <c r="A202" s="13"/>
      <c r="B202" s="225"/>
      <c r="C202" s="226"/>
      <c r="D202" s="227" t="s">
        <v>141</v>
      </c>
      <c r="E202" s="228" t="s">
        <v>19</v>
      </c>
      <c r="F202" s="229" t="s">
        <v>142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141</v>
      </c>
      <c r="AU202" s="235" t="s">
        <v>85</v>
      </c>
      <c r="AV202" s="13" t="s">
        <v>83</v>
      </c>
      <c r="AW202" s="13" t="s">
        <v>37</v>
      </c>
      <c r="AX202" s="13" t="s">
        <v>75</v>
      </c>
      <c r="AY202" s="235" t="s">
        <v>130</v>
      </c>
    </row>
    <row r="203" s="13" customFormat="1">
      <c r="A203" s="13"/>
      <c r="B203" s="225"/>
      <c r="C203" s="226"/>
      <c r="D203" s="227" t="s">
        <v>141</v>
      </c>
      <c r="E203" s="228" t="s">
        <v>19</v>
      </c>
      <c r="F203" s="229" t="s">
        <v>240</v>
      </c>
      <c r="G203" s="226"/>
      <c r="H203" s="228" t="s">
        <v>19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141</v>
      </c>
      <c r="AU203" s="235" t="s">
        <v>85</v>
      </c>
      <c r="AV203" s="13" t="s">
        <v>83</v>
      </c>
      <c r="AW203" s="13" t="s">
        <v>37</v>
      </c>
      <c r="AX203" s="13" t="s">
        <v>75</v>
      </c>
      <c r="AY203" s="235" t="s">
        <v>130</v>
      </c>
    </row>
    <row r="204" s="13" customFormat="1">
      <c r="A204" s="13"/>
      <c r="B204" s="225"/>
      <c r="C204" s="226"/>
      <c r="D204" s="227" t="s">
        <v>141</v>
      </c>
      <c r="E204" s="228" t="s">
        <v>19</v>
      </c>
      <c r="F204" s="229" t="s">
        <v>251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141</v>
      </c>
      <c r="AU204" s="235" t="s">
        <v>85</v>
      </c>
      <c r="AV204" s="13" t="s">
        <v>83</v>
      </c>
      <c r="AW204" s="13" t="s">
        <v>37</v>
      </c>
      <c r="AX204" s="13" t="s">
        <v>75</v>
      </c>
      <c r="AY204" s="235" t="s">
        <v>130</v>
      </c>
    </row>
    <row r="205" s="13" customFormat="1">
      <c r="A205" s="13"/>
      <c r="B205" s="225"/>
      <c r="C205" s="226"/>
      <c r="D205" s="227" t="s">
        <v>141</v>
      </c>
      <c r="E205" s="228" t="s">
        <v>19</v>
      </c>
      <c r="F205" s="229" t="s">
        <v>252</v>
      </c>
      <c r="G205" s="226"/>
      <c r="H205" s="228" t="s">
        <v>19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141</v>
      </c>
      <c r="AU205" s="235" t="s">
        <v>85</v>
      </c>
      <c r="AV205" s="13" t="s">
        <v>83</v>
      </c>
      <c r="AW205" s="13" t="s">
        <v>37</v>
      </c>
      <c r="AX205" s="13" t="s">
        <v>75</v>
      </c>
      <c r="AY205" s="235" t="s">
        <v>130</v>
      </c>
    </row>
    <row r="206" s="13" customFormat="1">
      <c r="A206" s="13"/>
      <c r="B206" s="225"/>
      <c r="C206" s="226"/>
      <c r="D206" s="227" t="s">
        <v>141</v>
      </c>
      <c r="E206" s="228" t="s">
        <v>19</v>
      </c>
      <c r="F206" s="229" t="s">
        <v>253</v>
      </c>
      <c r="G206" s="226"/>
      <c r="H206" s="228" t="s">
        <v>19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141</v>
      </c>
      <c r="AU206" s="235" t="s">
        <v>85</v>
      </c>
      <c r="AV206" s="13" t="s">
        <v>83</v>
      </c>
      <c r="AW206" s="13" t="s">
        <v>37</v>
      </c>
      <c r="AX206" s="13" t="s">
        <v>75</v>
      </c>
      <c r="AY206" s="235" t="s">
        <v>130</v>
      </c>
    </row>
    <row r="207" s="14" customFormat="1">
      <c r="A207" s="14"/>
      <c r="B207" s="236"/>
      <c r="C207" s="237"/>
      <c r="D207" s="227" t="s">
        <v>141</v>
      </c>
      <c r="E207" s="238" t="s">
        <v>19</v>
      </c>
      <c r="F207" s="239" t="s">
        <v>254</v>
      </c>
      <c r="G207" s="237"/>
      <c r="H207" s="240">
        <v>3.6139999999999999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141</v>
      </c>
      <c r="AU207" s="246" t="s">
        <v>85</v>
      </c>
      <c r="AV207" s="14" t="s">
        <v>85</v>
      </c>
      <c r="AW207" s="14" t="s">
        <v>37</v>
      </c>
      <c r="AX207" s="14" t="s">
        <v>75</v>
      </c>
      <c r="AY207" s="246" t="s">
        <v>130</v>
      </c>
    </row>
    <row r="208" s="13" customFormat="1">
      <c r="A208" s="13"/>
      <c r="B208" s="225"/>
      <c r="C208" s="226"/>
      <c r="D208" s="227" t="s">
        <v>141</v>
      </c>
      <c r="E208" s="228" t="s">
        <v>19</v>
      </c>
      <c r="F208" s="229" t="s">
        <v>255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141</v>
      </c>
      <c r="AU208" s="235" t="s">
        <v>85</v>
      </c>
      <c r="AV208" s="13" t="s">
        <v>83</v>
      </c>
      <c r="AW208" s="13" t="s">
        <v>37</v>
      </c>
      <c r="AX208" s="13" t="s">
        <v>75</v>
      </c>
      <c r="AY208" s="235" t="s">
        <v>130</v>
      </c>
    </row>
    <row r="209" s="14" customFormat="1">
      <c r="A209" s="14"/>
      <c r="B209" s="236"/>
      <c r="C209" s="237"/>
      <c r="D209" s="227" t="s">
        <v>141</v>
      </c>
      <c r="E209" s="238" t="s">
        <v>19</v>
      </c>
      <c r="F209" s="239" t="s">
        <v>256</v>
      </c>
      <c r="G209" s="237"/>
      <c r="H209" s="240">
        <v>0.70599999999999996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141</v>
      </c>
      <c r="AU209" s="246" t="s">
        <v>85</v>
      </c>
      <c r="AV209" s="14" t="s">
        <v>85</v>
      </c>
      <c r="AW209" s="14" t="s">
        <v>37</v>
      </c>
      <c r="AX209" s="14" t="s">
        <v>75</v>
      </c>
      <c r="AY209" s="246" t="s">
        <v>130</v>
      </c>
    </row>
    <row r="210" s="14" customFormat="1">
      <c r="A210" s="14"/>
      <c r="B210" s="236"/>
      <c r="C210" s="237"/>
      <c r="D210" s="227" t="s">
        <v>141</v>
      </c>
      <c r="E210" s="238" t="s">
        <v>19</v>
      </c>
      <c r="F210" s="239" t="s">
        <v>257</v>
      </c>
      <c r="G210" s="237"/>
      <c r="H210" s="240">
        <v>0.432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141</v>
      </c>
      <c r="AU210" s="246" t="s">
        <v>85</v>
      </c>
      <c r="AV210" s="14" t="s">
        <v>85</v>
      </c>
      <c r="AW210" s="14" t="s">
        <v>37</v>
      </c>
      <c r="AX210" s="14" t="s">
        <v>75</v>
      </c>
      <c r="AY210" s="246" t="s">
        <v>130</v>
      </c>
    </row>
    <row r="211" s="16" customFormat="1">
      <c r="A211" s="16"/>
      <c r="B211" s="268"/>
      <c r="C211" s="269"/>
      <c r="D211" s="227" t="s">
        <v>141</v>
      </c>
      <c r="E211" s="270" t="s">
        <v>19</v>
      </c>
      <c r="F211" s="271" t="s">
        <v>245</v>
      </c>
      <c r="G211" s="269"/>
      <c r="H211" s="272">
        <v>4.7520000000000007</v>
      </c>
      <c r="I211" s="273"/>
      <c r="J211" s="269"/>
      <c r="K211" s="269"/>
      <c r="L211" s="274"/>
      <c r="M211" s="275"/>
      <c r="N211" s="276"/>
      <c r="O211" s="276"/>
      <c r="P211" s="276"/>
      <c r="Q211" s="276"/>
      <c r="R211" s="276"/>
      <c r="S211" s="276"/>
      <c r="T211" s="277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78" t="s">
        <v>141</v>
      </c>
      <c r="AU211" s="278" t="s">
        <v>85</v>
      </c>
      <c r="AV211" s="16" t="s">
        <v>157</v>
      </c>
      <c r="AW211" s="16" t="s">
        <v>37</v>
      </c>
      <c r="AX211" s="16" t="s">
        <v>75</v>
      </c>
      <c r="AY211" s="278" t="s">
        <v>130</v>
      </c>
    </row>
    <row r="212" s="13" customFormat="1">
      <c r="A212" s="13"/>
      <c r="B212" s="225"/>
      <c r="C212" s="226"/>
      <c r="D212" s="227" t="s">
        <v>141</v>
      </c>
      <c r="E212" s="228" t="s">
        <v>19</v>
      </c>
      <c r="F212" s="229" t="s">
        <v>142</v>
      </c>
      <c r="G212" s="226"/>
      <c r="H212" s="228" t="s">
        <v>19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141</v>
      </c>
      <c r="AU212" s="235" t="s">
        <v>85</v>
      </c>
      <c r="AV212" s="13" t="s">
        <v>83</v>
      </c>
      <c r="AW212" s="13" t="s">
        <v>37</v>
      </c>
      <c r="AX212" s="13" t="s">
        <v>75</v>
      </c>
      <c r="AY212" s="235" t="s">
        <v>130</v>
      </c>
    </row>
    <row r="213" s="13" customFormat="1">
      <c r="A213" s="13"/>
      <c r="B213" s="225"/>
      <c r="C213" s="226"/>
      <c r="D213" s="227" t="s">
        <v>141</v>
      </c>
      <c r="E213" s="228" t="s">
        <v>19</v>
      </c>
      <c r="F213" s="229" t="s">
        <v>240</v>
      </c>
      <c r="G213" s="226"/>
      <c r="H213" s="228" t="s">
        <v>19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141</v>
      </c>
      <c r="AU213" s="235" t="s">
        <v>85</v>
      </c>
      <c r="AV213" s="13" t="s">
        <v>83</v>
      </c>
      <c r="AW213" s="13" t="s">
        <v>37</v>
      </c>
      <c r="AX213" s="13" t="s">
        <v>75</v>
      </c>
      <c r="AY213" s="235" t="s">
        <v>130</v>
      </c>
    </row>
    <row r="214" s="13" customFormat="1">
      <c r="A214" s="13"/>
      <c r="B214" s="225"/>
      <c r="C214" s="226"/>
      <c r="D214" s="227" t="s">
        <v>141</v>
      </c>
      <c r="E214" s="228" t="s">
        <v>19</v>
      </c>
      <c r="F214" s="229" t="s">
        <v>258</v>
      </c>
      <c r="G214" s="226"/>
      <c r="H214" s="228" t="s">
        <v>19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141</v>
      </c>
      <c r="AU214" s="235" t="s">
        <v>85</v>
      </c>
      <c r="AV214" s="13" t="s">
        <v>83</v>
      </c>
      <c r="AW214" s="13" t="s">
        <v>37</v>
      </c>
      <c r="AX214" s="13" t="s">
        <v>75</v>
      </c>
      <c r="AY214" s="235" t="s">
        <v>130</v>
      </c>
    </row>
    <row r="215" s="13" customFormat="1">
      <c r="A215" s="13"/>
      <c r="B215" s="225"/>
      <c r="C215" s="226"/>
      <c r="D215" s="227" t="s">
        <v>141</v>
      </c>
      <c r="E215" s="228" t="s">
        <v>19</v>
      </c>
      <c r="F215" s="229" t="s">
        <v>259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141</v>
      </c>
      <c r="AU215" s="235" t="s">
        <v>85</v>
      </c>
      <c r="AV215" s="13" t="s">
        <v>83</v>
      </c>
      <c r="AW215" s="13" t="s">
        <v>37</v>
      </c>
      <c r="AX215" s="13" t="s">
        <v>75</v>
      </c>
      <c r="AY215" s="235" t="s">
        <v>130</v>
      </c>
    </row>
    <row r="216" s="14" customFormat="1">
      <c r="A216" s="14"/>
      <c r="B216" s="236"/>
      <c r="C216" s="237"/>
      <c r="D216" s="227" t="s">
        <v>141</v>
      </c>
      <c r="E216" s="238" t="s">
        <v>19</v>
      </c>
      <c r="F216" s="239" t="s">
        <v>260</v>
      </c>
      <c r="G216" s="237"/>
      <c r="H216" s="240">
        <v>1.2909999999999999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141</v>
      </c>
      <c r="AU216" s="246" t="s">
        <v>85</v>
      </c>
      <c r="AV216" s="14" t="s">
        <v>85</v>
      </c>
      <c r="AW216" s="14" t="s">
        <v>37</v>
      </c>
      <c r="AX216" s="14" t="s">
        <v>75</v>
      </c>
      <c r="AY216" s="246" t="s">
        <v>130</v>
      </c>
    </row>
    <row r="217" s="14" customFormat="1">
      <c r="A217" s="14"/>
      <c r="B217" s="236"/>
      <c r="C217" s="237"/>
      <c r="D217" s="227" t="s">
        <v>141</v>
      </c>
      <c r="E217" s="238" t="s">
        <v>19</v>
      </c>
      <c r="F217" s="239" t="s">
        <v>261</v>
      </c>
      <c r="G217" s="237"/>
      <c r="H217" s="240">
        <v>0.129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141</v>
      </c>
      <c r="AU217" s="246" t="s">
        <v>85</v>
      </c>
      <c r="AV217" s="14" t="s">
        <v>85</v>
      </c>
      <c r="AW217" s="14" t="s">
        <v>37</v>
      </c>
      <c r="AX217" s="14" t="s">
        <v>75</v>
      </c>
      <c r="AY217" s="246" t="s">
        <v>130</v>
      </c>
    </row>
    <row r="218" s="16" customFormat="1">
      <c r="A218" s="16"/>
      <c r="B218" s="268"/>
      <c r="C218" s="269"/>
      <c r="D218" s="227" t="s">
        <v>141</v>
      </c>
      <c r="E218" s="270" t="s">
        <v>19</v>
      </c>
      <c r="F218" s="271" t="s">
        <v>245</v>
      </c>
      <c r="G218" s="269"/>
      <c r="H218" s="272">
        <v>1.4199999999999999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8" t="s">
        <v>141</v>
      </c>
      <c r="AU218" s="278" t="s">
        <v>85</v>
      </c>
      <c r="AV218" s="16" t="s">
        <v>157</v>
      </c>
      <c r="AW218" s="16" t="s">
        <v>37</v>
      </c>
      <c r="AX218" s="16" t="s">
        <v>75</v>
      </c>
      <c r="AY218" s="278" t="s">
        <v>130</v>
      </c>
    </row>
    <row r="219" s="15" customFormat="1">
      <c r="A219" s="15"/>
      <c r="B219" s="247"/>
      <c r="C219" s="248"/>
      <c r="D219" s="227" t="s">
        <v>141</v>
      </c>
      <c r="E219" s="249" t="s">
        <v>19</v>
      </c>
      <c r="F219" s="250" t="s">
        <v>145</v>
      </c>
      <c r="G219" s="248"/>
      <c r="H219" s="251">
        <v>10.208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7" t="s">
        <v>141</v>
      </c>
      <c r="AU219" s="257" t="s">
        <v>85</v>
      </c>
      <c r="AV219" s="15" t="s">
        <v>137</v>
      </c>
      <c r="AW219" s="15" t="s">
        <v>37</v>
      </c>
      <c r="AX219" s="15" t="s">
        <v>83</v>
      </c>
      <c r="AY219" s="257" t="s">
        <v>130</v>
      </c>
    </row>
    <row r="220" s="2" customFormat="1" ht="16.5" customHeight="1">
      <c r="A220" s="41"/>
      <c r="B220" s="42"/>
      <c r="C220" s="207" t="s">
        <v>262</v>
      </c>
      <c r="D220" s="207" t="s">
        <v>132</v>
      </c>
      <c r="E220" s="208" t="s">
        <v>263</v>
      </c>
      <c r="F220" s="209" t="s">
        <v>264</v>
      </c>
      <c r="G220" s="210" t="s">
        <v>225</v>
      </c>
      <c r="H220" s="211">
        <v>9.8000000000000007</v>
      </c>
      <c r="I220" s="212"/>
      <c r="J220" s="213">
        <f>ROUND(I220*H220,2)</f>
        <v>0</v>
      </c>
      <c r="K220" s="209" t="s">
        <v>136</v>
      </c>
      <c r="L220" s="47"/>
      <c r="M220" s="214" t="s">
        <v>19</v>
      </c>
      <c r="N220" s="215" t="s">
        <v>46</v>
      </c>
      <c r="O220" s="87"/>
      <c r="P220" s="216">
        <f>O220*H220</f>
        <v>0</v>
      </c>
      <c r="Q220" s="216">
        <v>0.0027499999999999998</v>
      </c>
      <c r="R220" s="216">
        <f>Q220*H220</f>
        <v>0.026950000000000002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137</v>
      </c>
      <c r="AT220" s="218" t="s">
        <v>132</v>
      </c>
      <c r="AU220" s="218" t="s">
        <v>85</v>
      </c>
      <c r="AY220" s="20" t="s">
        <v>130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83</v>
      </c>
      <c r="BK220" s="219">
        <f>ROUND(I220*H220,2)</f>
        <v>0</v>
      </c>
      <c r="BL220" s="20" t="s">
        <v>137</v>
      </c>
      <c r="BM220" s="218" t="s">
        <v>265</v>
      </c>
    </row>
    <row r="221" s="2" customFormat="1">
      <c r="A221" s="41"/>
      <c r="B221" s="42"/>
      <c r="C221" s="43"/>
      <c r="D221" s="220" t="s">
        <v>139</v>
      </c>
      <c r="E221" s="43"/>
      <c r="F221" s="221" t="s">
        <v>266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139</v>
      </c>
      <c r="AU221" s="20" t="s">
        <v>85</v>
      </c>
    </row>
    <row r="222" s="13" customFormat="1">
      <c r="A222" s="13"/>
      <c r="B222" s="225"/>
      <c r="C222" s="226"/>
      <c r="D222" s="227" t="s">
        <v>141</v>
      </c>
      <c r="E222" s="228" t="s">
        <v>19</v>
      </c>
      <c r="F222" s="229" t="s">
        <v>142</v>
      </c>
      <c r="G222" s="226"/>
      <c r="H222" s="228" t="s">
        <v>19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141</v>
      </c>
      <c r="AU222" s="235" t="s">
        <v>85</v>
      </c>
      <c r="AV222" s="13" t="s">
        <v>83</v>
      </c>
      <c r="AW222" s="13" t="s">
        <v>37</v>
      </c>
      <c r="AX222" s="13" t="s">
        <v>75</v>
      </c>
      <c r="AY222" s="235" t="s">
        <v>130</v>
      </c>
    </row>
    <row r="223" s="13" customFormat="1">
      <c r="A223" s="13"/>
      <c r="B223" s="225"/>
      <c r="C223" s="226"/>
      <c r="D223" s="227" t="s">
        <v>141</v>
      </c>
      <c r="E223" s="228" t="s">
        <v>19</v>
      </c>
      <c r="F223" s="229" t="s">
        <v>240</v>
      </c>
      <c r="G223" s="226"/>
      <c r="H223" s="228" t="s">
        <v>19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141</v>
      </c>
      <c r="AU223" s="235" t="s">
        <v>85</v>
      </c>
      <c r="AV223" s="13" t="s">
        <v>83</v>
      </c>
      <c r="AW223" s="13" t="s">
        <v>37</v>
      </c>
      <c r="AX223" s="13" t="s">
        <v>75</v>
      </c>
      <c r="AY223" s="235" t="s">
        <v>130</v>
      </c>
    </row>
    <row r="224" s="13" customFormat="1">
      <c r="A224" s="13"/>
      <c r="B224" s="225"/>
      <c r="C224" s="226"/>
      <c r="D224" s="227" t="s">
        <v>141</v>
      </c>
      <c r="E224" s="228" t="s">
        <v>19</v>
      </c>
      <c r="F224" s="229" t="s">
        <v>241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141</v>
      </c>
      <c r="AU224" s="235" t="s">
        <v>85</v>
      </c>
      <c r="AV224" s="13" t="s">
        <v>83</v>
      </c>
      <c r="AW224" s="13" t="s">
        <v>37</v>
      </c>
      <c r="AX224" s="13" t="s">
        <v>75</v>
      </c>
      <c r="AY224" s="235" t="s">
        <v>130</v>
      </c>
    </row>
    <row r="225" s="14" customFormat="1">
      <c r="A225" s="14"/>
      <c r="B225" s="236"/>
      <c r="C225" s="237"/>
      <c r="D225" s="227" t="s">
        <v>141</v>
      </c>
      <c r="E225" s="238" t="s">
        <v>19</v>
      </c>
      <c r="F225" s="239" t="s">
        <v>267</v>
      </c>
      <c r="G225" s="237"/>
      <c r="H225" s="240">
        <v>6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141</v>
      </c>
      <c r="AU225" s="246" t="s">
        <v>85</v>
      </c>
      <c r="AV225" s="14" t="s">
        <v>85</v>
      </c>
      <c r="AW225" s="14" t="s">
        <v>37</v>
      </c>
      <c r="AX225" s="14" t="s">
        <v>75</v>
      </c>
      <c r="AY225" s="246" t="s">
        <v>130</v>
      </c>
    </row>
    <row r="226" s="14" customFormat="1">
      <c r="A226" s="14"/>
      <c r="B226" s="236"/>
      <c r="C226" s="237"/>
      <c r="D226" s="227" t="s">
        <v>141</v>
      </c>
      <c r="E226" s="238" t="s">
        <v>19</v>
      </c>
      <c r="F226" s="239" t="s">
        <v>268</v>
      </c>
      <c r="G226" s="237"/>
      <c r="H226" s="240">
        <v>3.7999999999999998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141</v>
      </c>
      <c r="AU226" s="246" t="s">
        <v>85</v>
      </c>
      <c r="AV226" s="14" t="s">
        <v>85</v>
      </c>
      <c r="AW226" s="14" t="s">
        <v>37</v>
      </c>
      <c r="AX226" s="14" t="s">
        <v>75</v>
      </c>
      <c r="AY226" s="246" t="s">
        <v>130</v>
      </c>
    </row>
    <row r="227" s="15" customFormat="1">
      <c r="A227" s="15"/>
      <c r="B227" s="247"/>
      <c r="C227" s="248"/>
      <c r="D227" s="227" t="s">
        <v>141</v>
      </c>
      <c r="E227" s="249" t="s">
        <v>19</v>
      </c>
      <c r="F227" s="250" t="s">
        <v>145</v>
      </c>
      <c r="G227" s="248"/>
      <c r="H227" s="251">
        <v>9.8000000000000007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141</v>
      </c>
      <c r="AU227" s="257" t="s">
        <v>85</v>
      </c>
      <c r="AV227" s="15" t="s">
        <v>137</v>
      </c>
      <c r="AW227" s="15" t="s">
        <v>37</v>
      </c>
      <c r="AX227" s="15" t="s">
        <v>83</v>
      </c>
      <c r="AY227" s="257" t="s">
        <v>130</v>
      </c>
    </row>
    <row r="228" s="2" customFormat="1" ht="16.5" customHeight="1">
      <c r="A228" s="41"/>
      <c r="B228" s="42"/>
      <c r="C228" s="207" t="s">
        <v>269</v>
      </c>
      <c r="D228" s="207" t="s">
        <v>132</v>
      </c>
      <c r="E228" s="208" t="s">
        <v>270</v>
      </c>
      <c r="F228" s="209" t="s">
        <v>271</v>
      </c>
      <c r="G228" s="210" t="s">
        <v>225</v>
      </c>
      <c r="H228" s="211">
        <v>9.8000000000000007</v>
      </c>
      <c r="I228" s="212"/>
      <c r="J228" s="213">
        <f>ROUND(I228*H228,2)</f>
        <v>0</v>
      </c>
      <c r="K228" s="209" t="s">
        <v>136</v>
      </c>
      <c r="L228" s="47"/>
      <c r="M228" s="214" t="s">
        <v>19</v>
      </c>
      <c r="N228" s="215" t="s">
        <v>46</v>
      </c>
      <c r="O228" s="87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8" t="s">
        <v>137</v>
      </c>
      <c r="AT228" s="218" t="s">
        <v>132</v>
      </c>
      <c r="AU228" s="218" t="s">
        <v>85</v>
      </c>
      <c r="AY228" s="20" t="s">
        <v>130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20" t="s">
        <v>83</v>
      </c>
      <c r="BK228" s="219">
        <f>ROUND(I228*H228,2)</f>
        <v>0</v>
      </c>
      <c r="BL228" s="20" t="s">
        <v>137</v>
      </c>
      <c r="BM228" s="218" t="s">
        <v>272</v>
      </c>
    </row>
    <row r="229" s="2" customFormat="1">
      <c r="A229" s="41"/>
      <c r="B229" s="42"/>
      <c r="C229" s="43"/>
      <c r="D229" s="220" t="s">
        <v>139</v>
      </c>
      <c r="E229" s="43"/>
      <c r="F229" s="221" t="s">
        <v>273</v>
      </c>
      <c r="G229" s="43"/>
      <c r="H229" s="43"/>
      <c r="I229" s="222"/>
      <c r="J229" s="43"/>
      <c r="K229" s="43"/>
      <c r="L229" s="47"/>
      <c r="M229" s="223"/>
      <c r="N229" s="224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139</v>
      </c>
      <c r="AU229" s="20" t="s">
        <v>85</v>
      </c>
    </row>
    <row r="230" s="13" customFormat="1">
      <c r="A230" s="13"/>
      <c r="B230" s="225"/>
      <c r="C230" s="226"/>
      <c r="D230" s="227" t="s">
        <v>141</v>
      </c>
      <c r="E230" s="228" t="s">
        <v>19</v>
      </c>
      <c r="F230" s="229" t="s">
        <v>142</v>
      </c>
      <c r="G230" s="226"/>
      <c r="H230" s="228" t="s">
        <v>19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141</v>
      </c>
      <c r="AU230" s="235" t="s">
        <v>85</v>
      </c>
      <c r="AV230" s="13" t="s">
        <v>83</v>
      </c>
      <c r="AW230" s="13" t="s">
        <v>37</v>
      </c>
      <c r="AX230" s="13" t="s">
        <v>75</v>
      </c>
      <c r="AY230" s="235" t="s">
        <v>130</v>
      </c>
    </row>
    <row r="231" s="13" customFormat="1">
      <c r="A231" s="13"/>
      <c r="B231" s="225"/>
      <c r="C231" s="226"/>
      <c r="D231" s="227" t="s">
        <v>141</v>
      </c>
      <c r="E231" s="228" t="s">
        <v>19</v>
      </c>
      <c r="F231" s="229" t="s">
        <v>240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141</v>
      </c>
      <c r="AU231" s="235" t="s">
        <v>85</v>
      </c>
      <c r="AV231" s="13" t="s">
        <v>83</v>
      </c>
      <c r="AW231" s="13" t="s">
        <v>37</v>
      </c>
      <c r="AX231" s="13" t="s">
        <v>75</v>
      </c>
      <c r="AY231" s="235" t="s">
        <v>130</v>
      </c>
    </row>
    <row r="232" s="13" customFormat="1">
      <c r="A232" s="13"/>
      <c r="B232" s="225"/>
      <c r="C232" s="226"/>
      <c r="D232" s="227" t="s">
        <v>141</v>
      </c>
      <c r="E232" s="228" t="s">
        <v>19</v>
      </c>
      <c r="F232" s="229" t="s">
        <v>241</v>
      </c>
      <c r="G232" s="226"/>
      <c r="H232" s="228" t="s">
        <v>19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141</v>
      </c>
      <c r="AU232" s="235" t="s">
        <v>85</v>
      </c>
      <c r="AV232" s="13" t="s">
        <v>83</v>
      </c>
      <c r="AW232" s="13" t="s">
        <v>37</v>
      </c>
      <c r="AX232" s="13" t="s">
        <v>75</v>
      </c>
      <c r="AY232" s="235" t="s">
        <v>130</v>
      </c>
    </row>
    <row r="233" s="14" customFormat="1">
      <c r="A233" s="14"/>
      <c r="B233" s="236"/>
      <c r="C233" s="237"/>
      <c r="D233" s="227" t="s">
        <v>141</v>
      </c>
      <c r="E233" s="238" t="s">
        <v>19</v>
      </c>
      <c r="F233" s="239" t="s">
        <v>267</v>
      </c>
      <c r="G233" s="237"/>
      <c r="H233" s="240">
        <v>6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141</v>
      </c>
      <c r="AU233" s="246" t="s">
        <v>85</v>
      </c>
      <c r="AV233" s="14" t="s">
        <v>85</v>
      </c>
      <c r="AW233" s="14" t="s">
        <v>37</v>
      </c>
      <c r="AX233" s="14" t="s">
        <v>75</v>
      </c>
      <c r="AY233" s="246" t="s">
        <v>130</v>
      </c>
    </row>
    <row r="234" s="14" customFormat="1">
      <c r="A234" s="14"/>
      <c r="B234" s="236"/>
      <c r="C234" s="237"/>
      <c r="D234" s="227" t="s">
        <v>141</v>
      </c>
      <c r="E234" s="238" t="s">
        <v>19</v>
      </c>
      <c r="F234" s="239" t="s">
        <v>268</v>
      </c>
      <c r="G234" s="237"/>
      <c r="H234" s="240">
        <v>3.7999999999999998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141</v>
      </c>
      <c r="AU234" s="246" t="s">
        <v>85</v>
      </c>
      <c r="AV234" s="14" t="s">
        <v>85</v>
      </c>
      <c r="AW234" s="14" t="s">
        <v>37</v>
      </c>
      <c r="AX234" s="14" t="s">
        <v>75</v>
      </c>
      <c r="AY234" s="246" t="s">
        <v>130</v>
      </c>
    </row>
    <row r="235" s="15" customFormat="1">
      <c r="A235" s="15"/>
      <c r="B235" s="247"/>
      <c r="C235" s="248"/>
      <c r="D235" s="227" t="s">
        <v>141</v>
      </c>
      <c r="E235" s="249" t="s">
        <v>19</v>
      </c>
      <c r="F235" s="250" t="s">
        <v>145</v>
      </c>
      <c r="G235" s="248"/>
      <c r="H235" s="251">
        <v>9.8000000000000007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7" t="s">
        <v>141</v>
      </c>
      <c r="AU235" s="257" t="s">
        <v>85</v>
      </c>
      <c r="AV235" s="15" t="s">
        <v>137</v>
      </c>
      <c r="AW235" s="15" t="s">
        <v>37</v>
      </c>
      <c r="AX235" s="15" t="s">
        <v>83</v>
      </c>
      <c r="AY235" s="257" t="s">
        <v>130</v>
      </c>
    </row>
    <row r="236" s="2" customFormat="1" ht="16.5" customHeight="1">
      <c r="A236" s="41"/>
      <c r="B236" s="42"/>
      <c r="C236" s="207" t="s">
        <v>274</v>
      </c>
      <c r="D236" s="207" t="s">
        <v>132</v>
      </c>
      <c r="E236" s="208" t="s">
        <v>275</v>
      </c>
      <c r="F236" s="209" t="s">
        <v>276</v>
      </c>
      <c r="G236" s="210" t="s">
        <v>225</v>
      </c>
      <c r="H236" s="211">
        <v>12.347</v>
      </c>
      <c r="I236" s="212"/>
      <c r="J236" s="213">
        <f>ROUND(I236*H236,2)</f>
        <v>0</v>
      </c>
      <c r="K236" s="209" t="s">
        <v>136</v>
      </c>
      <c r="L236" s="47"/>
      <c r="M236" s="214" t="s">
        <v>19</v>
      </c>
      <c r="N236" s="215" t="s">
        <v>46</v>
      </c>
      <c r="O236" s="87"/>
      <c r="P236" s="216">
        <f>O236*H236</f>
        <v>0</v>
      </c>
      <c r="Q236" s="216">
        <v>0.00346</v>
      </c>
      <c r="R236" s="216">
        <f>Q236*H236</f>
        <v>0.042720620000000001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137</v>
      </c>
      <c r="AT236" s="218" t="s">
        <v>132</v>
      </c>
      <c r="AU236" s="218" t="s">
        <v>85</v>
      </c>
      <c r="AY236" s="20" t="s">
        <v>130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83</v>
      </c>
      <c r="BK236" s="219">
        <f>ROUND(I236*H236,2)</f>
        <v>0</v>
      </c>
      <c r="BL236" s="20" t="s">
        <v>137</v>
      </c>
      <c r="BM236" s="218" t="s">
        <v>277</v>
      </c>
    </row>
    <row r="237" s="2" customFormat="1">
      <c r="A237" s="41"/>
      <c r="B237" s="42"/>
      <c r="C237" s="43"/>
      <c r="D237" s="220" t="s">
        <v>139</v>
      </c>
      <c r="E237" s="43"/>
      <c r="F237" s="221" t="s">
        <v>278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139</v>
      </c>
      <c r="AU237" s="20" t="s">
        <v>85</v>
      </c>
    </row>
    <row r="238" s="13" customFormat="1">
      <c r="A238" s="13"/>
      <c r="B238" s="225"/>
      <c r="C238" s="226"/>
      <c r="D238" s="227" t="s">
        <v>141</v>
      </c>
      <c r="E238" s="228" t="s">
        <v>19</v>
      </c>
      <c r="F238" s="229" t="s">
        <v>142</v>
      </c>
      <c r="G238" s="226"/>
      <c r="H238" s="228" t="s">
        <v>19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141</v>
      </c>
      <c r="AU238" s="235" t="s">
        <v>85</v>
      </c>
      <c r="AV238" s="13" t="s">
        <v>83</v>
      </c>
      <c r="AW238" s="13" t="s">
        <v>37</v>
      </c>
      <c r="AX238" s="13" t="s">
        <v>75</v>
      </c>
      <c r="AY238" s="235" t="s">
        <v>130</v>
      </c>
    </row>
    <row r="239" s="13" customFormat="1">
      <c r="A239" s="13"/>
      <c r="B239" s="225"/>
      <c r="C239" s="226"/>
      <c r="D239" s="227" t="s">
        <v>141</v>
      </c>
      <c r="E239" s="228" t="s">
        <v>19</v>
      </c>
      <c r="F239" s="229" t="s">
        <v>240</v>
      </c>
      <c r="G239" s="226"/>
      <c r="H239" s="228" t="s">
        <v>19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141</v>
      </c>
      <c r="AU239" s="235" t="s">
        <v>85</v>
      </c>
      <c r="AV239" s="13" t="s">
        <v>83</v>
      </c>
      <c r="AW239" s="13" t="s">
        <v>37</v>
      </c>
      <c r="AX239" s="13" t="s">
        <v>75</v>
      </c>
      <c r="AY239" s="235" t="s">
        <v>130</v>
      </c>
    </row>
    <row r="240" s="13" customFormat="1">
      <c r="A240" s="13"/>
      <c r="B240" s="225"/>
      <c r="C240" s="226"/>
      <c r="D240" s="227" t="s">
        <v>141</v>
      </c>
      <c r="E240" s="228" t="s">
        <v>19</v>
      </c>
      <c r="F240" s="229" t="s">
        <v>251</v>
      </c>
      <c r="G240" s="226"/>
      <c r="H240" s="228" t="s">
        <v>19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141</v>
      </c>
      <c r="AU240" s="235" t="s">
        <v>85</v>
      </c>
      <c r="AV240" s="13" t="s">
        <v>83</v>
      </c>
      <c r="AW240" s="13" t="s">
        <v>37</v>
      </c>
      <c r="AX240" s="13" t="s">
        <v>75</v>
      </c>
      <c r="AY240" s="235" t="s">
        <v>130</v>
      </c>
    </row>
    <row r="241" s="13" customFormat="1">
      <c r="A241" s="13"/>
      <c r="B241" s="225"/>
      <c r="C241" s="226"/>
      <c r="D241" s="227" t="s">
        <v>141</v>
      </c>
      <c r="E241" s="228" t="s">
        <v>19</v>
      </c>
      <c r="F241" s="229" t="s">
        <v>252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141</v>
      </c>
      <c r="AU241" s="235" t="s">
        <v>85</v>
      </c>
      <c r="AV241" s="13" t="s">
        <v>83</v>
      </c>
      <c r="AW241" s="13" t="s">
        <v>37</v>
      </c>
      <c r="AX241" s="13" t="s">
        <v>75</v>
      </c>
      <c r="AY241" s="235" t="s">
        <v>130</v>
      </c>
    </row>
    <row r="242" s="13" customFormat="1">
      <c r="A242" s="13"/>
      <c r="B242" s="225"/>
      <c r="C242" s="226"/>
      <c r="D242" s="227" t="s">
        <v>141</v>
      </c>
      <c r="E242" s="228" t="s">
        <v>19</v>
      </c>
      <c r="F242" s="229" t="s">
        <v>279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141</v>
      </c>
      <c r="AU242" s="235" t="s">
        <v>85</v>
      </c>
      <c r="AV242" s="13" t="s">
        <v>83</v>
      </c>
      <c r="AW242" s="13" t="s">
        <v>37</v>
      </c>
      <c r="AX242" s="13" t="s">
        <v>75</v>
      </c>
      <c r="AY242" s="235" t="s">
        <v>130</v>
      </c>
    </row>
    <row r="243" s="14" customFormat="1">
      <c r="A243" s="14"/>
      <c r="B243" s="236"/>
      <c r="C243" s="237"/>
      <c r="D243" s="227" t="s">
        <v>141</v>
      </c>
      <c r="E243" s="238" t="s">
        <v>19</v>
      </c>
      <c r="F243" s="239" t="s">
        <v>280</v>
      </c>
      <c r="G243" s="237"/>
      <c r="H243" s="240">
        <v>8.7599999999999998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141</v>
      </c>
      <c r="AU243" s="246" t="s">
        <v>85</v>
      </c>
      <c r="AV243" s="14" t="s">
        <v>85</v>
      </c>
      <c r="AW243" s="14" t="s">
        <v>37</v>
      </c>
      <c r="AX243" s="14" t="s">
        <v>75</v>
      </c>
      <c r="AY243" s="246" t="s">
        <v>130</v>
      </c>
    </row>
    <row r="244" s="16" customFormat="1">
      <c r="A244" s="16"/>
      <c r="B244" s="268"/>
      <c r="C244" s="269"/>
      <c r="D244" s="227" t="s">
        <v>141</v>
      </c>
      <c r="E244" s="270" t="s">
        <v>19</v>
      </c>
      <c r="F244" s="271" t="s">
        <v>245</v>
      </c>
      <c r="G244" s="269"/>
      <c r="H244" s="272">
        <v>8.7599999999999998</v>
      </c>
      <c r="I244" s="273"/>
      <c r="J244" s="269"/>
      <c r="K244" s="269"/>
      <c r="L244" s="274"/>
      <c r="M244" s="275"/>
      <c r="N244" s="276"/>
      <c r="O244" s="276"/>
      <c r="P244" s="276"/>
      <c r="Q244" s="276"/>
      <c r="R244" s="276"/>
      <c r="S244" s="276"/>
      <c r="T244" s="277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8" t="s">
        <v>141</v>
      </c>
      <c r="AU244" s="278" t="s">
        <v>85</v>
      </c>
      <c r="AV244" s="16" t="s">
        <v>157</v>
      </c>
      <c r="AW244" s="16" t="s">
        <v>37</v>
      </c>
      <c r="AX244" s="16" t="s">
        <v>75</v>
      </c>
      <c r="AY244" s="278" t="s">
        <v>130</v>
      </c>
    </row>
    <row r="245" s="13" customFormat="1">
      <c r="A245" s="13"/>
      <c r="B245" s="225"/>
      <c r="C245" s="226"/>
      <c r="D245" s="227" t="s">
        <v>141</v>
      </c>
      <c r="E245" s="228" t="s">
        <v>19</v>
      </c>
      <c r="F245" s="229" t="s">
        <v>142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141</v>
      </c>
      <c r="AU245" s="235" t="s">
        <v>85</v>
      </c>
      <c r="AV245" s="13" t="s">
        <v>83</v>
      </c>
      <c r="AW245" s="13" t="s">
        <v>37</v>
      </c>
      <c r="AX245" s="13" t="s">
        <v>75</v>
      </c>
      <c r="AY245" s="235" t="s">
        <v>130</v>
      </c>
    </row>
    <row r="246" s="13" customFormat="1">
      <c r="A246" s="13"/>
      <c r="B246" s="225"/>
      <c r="C246" s="226"/>
      <c r="D246" s="227" t="s">
        <v>141</v>
      </c>
      <c r="E246" s="228" t="s">
        <v>19</v>
      </c>
      <c r="F246" s="229" t="s">
        <v>240</v>
      </c>
      <c r="G246" s="226"/>
      <c r="H246" s="228" t="s">
        <v>19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141</v>
      </c>
      <c r="AU246" s="235" t="s">
        <v>85</v>
      </c>
      <c r="AV246" s="13" t="s">
        <v>83</v>
      </c>
      <c r="AW246" s="13" t="s">
        <v>37</v>
      </c>
      <c r="AX246" s="13" t="s">
        <v>75</v>
      </c>
      <c r="AY246" s="235" t="s">
        <v>130</v>
      </c>
    </row>
    <row r="247" s="13" customFormat="1">
      <c r="A247" s="13"/>
      <c r="B247" s="225"/>
      <c r="C247" s="226"/>
      <c r="D247" s="227" t="s">
        <v>141</v>
      </c>
      <c r="E247" s="228" t="s">
        <v>19</v>
      </c>
      <c r="F247" s="229" t="s">
        <v>258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141</v>
      </c>
      <c r="AU247" s="235" t="s">
        <v>85</v>
      </c>
      <c r="AV247" s="13" t="s">
        <v>83</v>
      </c>
      <c r="AW247" s="13" t="s">
        <v>37</v>
      </c>
      <c r="AX247" s="13" t="s">
        <v>75</v>
      </c>
      <c r="AY247" s="235" t="s">
        <v>130</v>
      </c>
    </row>
    <row r="248" s="13" customFormat="1">
      <c r="A248" s="13"/>
      <c r="B248" s="225"/>
      <c r="C248" s="226"/>
      <c r="D248" s="227" t="s">
        <v>141</v>
      </c>
      <c r="E248" s="228" t="s">
        <v>19</v>
      </c>
      <c r="F248" s="229" t="s">
        <v>259</v>
      </c>
      <c r="G248" s="226"/>
      <c r="H248" s="228" t="s">
        <v>19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141</v>
      </c>
      <c r="AU248" s="235" t="s">
        <v>85</v>
      </c>
      <c r="AV248" s="13" t="s">
        <v>83</v>
      </c>
      <c r="AW248" s="13" t="s">
        <v>37</v>
      </c>
      <c r="AX248" s="13" t="s">
        <v>75</v>
      </c>
      <c r="AY248" s="235" t="s">
        <v>130</v>
      </c>
    </row>
    <row r="249" s="14" customFormat="1">
      <c r="A249" s="14"/>
      <c r="B249" s="236"/>
      <c r="C249" s="237"/>
      <c r="D249" s="227" t="s">
        <v>141</v>
      </c>
      <c r="E249" s="238" t="s">
        <v>19</v>
      </c>
      <c r="F249" s="239" t="s">
        <v>281</v>
      </c>
      <c r="G249" s="237"/>
      <c r="H249" s="240">
        <v>3.5870000000000002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141</v>
      </c>
      <c r="AU249" s="246" t="s">
        <v>85</v>
      </c>
      <c r="AV249" s="14" t="s">
        <v>85</v>
      </c>
      <c r="AW249" s="14" t="s">
        <v>37</v>
      </c>
      <c r="AX249" s="14" t="s">
        <v>75</v>
      </c>
      <c r="AY249" s="246" t="s">
        <v>130</v>
      </c>
    </row>
    <row r="250" s="16" customFormat="1">
      <c r="A250" s="16"/>
      <c r="B250" s="268"/>
      <c r="C250" s="269"/>
      <c r="D250" s="227" t="s">
        <v>141</v>
      </c>
      <c r="E250" s="270" t="s">
        <v>19</v>
      </c>
      <c r="F250" s="271" t="s">
        <v>245</v>
      </c>
      <c r="G250" s="269"/>
      <c r="H250" s="272">
        <v>3.5870000000000002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8" t="s">
        <v>141</v>
      </c>
      <c r="AU250" s="278" t="s">
        <v>85</v>
      </c>
      <c r="AV250" s="16" t="s">
        <v>157</v>
      </c>
      <c r="AW250" s="16" t="s">
        <v>37</v>
      </c>
      <c r="AX250" s="16" t="s">
        <v>75</v>
      </c>
      <c r="AY250" s="278" t="s">
        <v>130</v>
      </c>
    </row>
    <row r="251" s="15" customFormat="1">
      <c r="A251" s="15"/>
      <c r="B251" s="247"/>
      <c r="C251" s="248"/>
      <c r="D251" s="227" t="s">
        <v>141</v>
      </c>
      <c r="E251" s="249" t="s">
        <v>19</v>
      </c>
      <c r="F251" s="250" t="s">
        <v>145</v>
      </c>
      <c r="G251" s="248"/>
      <c r="H251" s="251">
        <v>12.347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141</v>
      </c>
      <c r="AU251" s="257" t="s">
        <v>85</v>
      </c>
      <c r="AV251" s="15" t="s">
        <v>137</v>
      </c>
      <c r="AW251" s="15" t="s">
        <v>37</v>
      </c>
      <c r="AX251" s="15" t="s">
        <v>83</v>
      </c>
      <c r="AY251" s="257" t="s">
        <v>130</v>
      </c>
    </row>
    <row r="252" s="2" customFormat="1" ht="16.5" customHeight="1">
      <c r="A252" s="41"/>
      <c r="B252" s="42"/>
      <c r="C252" s="207" t="s">
        <v>282</v>
      </c>
      <c r="D252" s="207" t="s">
        <v>132</v>
      </c>
      <c r="E252" s="208" t="s">
        <v>283</v>
      </c>
      <c r="F252" s="209" t="s">
        <v>284</v>
      </c>
      <c r="G252" s="210" t="s">
        <v>225</v>
      </c>
      <c r="H252" s="211">
        <v>12.347</v>
      </c>
      <c r="I252" s="212"/>
      <c r="J252" s="213">
        <f>ROUND(I252*H252,2)</f>
        <v>0</v>
      </c>
      <c r="K252" s="209" t="s">
        <v>136</v>
      </c>
      <c r="L252" s="47"/>
      <c r="M252" s="214" t="s">
        <v>19</v>
      </c>
      <c r="N252" s="215" t="s">
        <v>46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8" t="s">
        <v>137</v>
      </c>
      <c r="AT252" s="218" t="s">
        <v>132</v>
      </c>
      <c r="AU252" s="218" t="s">
        <v>85</v>
      </c>
      <c r="AY252" s="20" t="s">
        <v>130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20" t="s">
        <v>83</v>
      </c>
      <c r="BK252" s="219">
        <f>ROUND(I252*H252,2)</f>
        <v>0</v>
      </c>
      <c r="BL252" s="20" t="s">
        <v>137</v>
      </c>
      <c r="BM252" s="218" t="s">
        <v>285</v>
      </c>
    </row>
    <row r="253" s="2" customFormat="1">
      <c r="A253" s="41"/>
      <c r="B253" s="42"/>
      <c r="C253" s="43"/>
      <c r="D253" s="220" t="s">
        <v>139</v>
      </c>
      <c r="E253" s="43"/>
      <c r="F253" s="221" t="s">
        <v>286</v>
      </c>
      <c r="G253" s="43"/>
      <c r="H253" s="43"/>
      <c r="I253" s="222"/>
      <c r="J253" s="43"/>
      <c r="K253" s="43"/>
      <c r="L253" s="47"/>
      <c r="M253" s="223"/>
      <c r="N253" s="224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139</v>
      </c>
      <c r="AU253" s="20" t="s">
        <v>85</v>
      </c>
    </row>
    <row r="254" s="13" customFormat="1">
      <c r="A254" s="13"/>
      <c r="B254" s="225"/>
      <c r="C254" s="226"/>
      <c r="D254" s="227" t="s">
        <v>141</v>
      </c>
      <c r="E254" s="228" t="s">
        <v>19</v>
      </c>
      <c r="F254" s="229" t="s">
        <v>142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141</v>
      </c>
      <c r="AU254" s="235" t="s">
        <v>85</v>
      </c>
      <c r="AV254" s="13" t="s">
        <v>83</v>
      </c>
      <c r="AW254" s="13" t="s">
        <v>37</v>
      </c>
      <c r="AX254" s="13" t="s">
        <v>75</v>
      </c>
      <c r="AY254" s="235" t="s">
        <v>130</v>
      </c>
    </row>
    <row r="255" s="13" customFormat="1">
      <c r="A255" s="13"/>
      <c r="B255" s="225"/>
      <c r="C255" s="226"/>
      <c r="D255" s="227" t="s">
        <v>141</v>
      </c>
      <c r="E255" s="228" t="s">
        <v>19</v>
      </c>
      <c r="F255" s="229" t="s">
        <v>240</v>
      </c>
      <c r="G255" s="226"/>
      <c r="H255" s="228" t="s">
        <v>19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141</v>
      </c>
      <c r="AU255" s="235" t="s">
        <v>85</v>
      </c>
      <c r="AV255" s="13" t="s">
        <v>83</v>
      </c>
      <c r="AW255" s="13" t="s">
        <v>37</v>
      </c>
      <c r="AX255" s="13" t="s">
        <v>75</v>
      </c>
      <c r="AY255" s="235" t="s">
        <v>130</v>
      </c>
    </row>
    <row r="256" s="13" customFormat="1">
      <c r="A256" s="13"/>
      <c r="B256" s="225"/>
      <c r="C256" s="226"/>
      <c r="D256" s="227" t="s">
        <v>141</v>
      </c>
      <c r="E256" s="228" t="s">
        <v>19</v>
      </c>
      <c r="F256" s="229" t="s">
        <v>251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141</v>
      </c>
      <c r="AU256" s="235" t="s">
        <v>85</v>
      </c>
      <c r="AV256" s="13" t="s">
        <v>83</v>
      </c>
      <c r="AW256" s="13" t="s">
        <v>37</v>
      </c>
      <c r="AX256" s="13" t="s">
        <v>75</v>
      </c>
      <c r="AY256" s="235" t="s">
        <v>130</v>
      </c>
    </row>
    <row r="257" s="13" customFormat="1">
      <c r="A257" s="13"/>
      <c r="B257" s="225"/>
      <c r="C257" s="226"/>
      <c r="D257" s="227" t="s">
        <v>141</v>
      </c>
      <c r="E257" s="228" t="s">
        <v>19</v>
      </c>
      <c r="F257" s="229" t="s">
        <v>252</v>
      </c>
      <c r="G257" s="226"/>
      <c r="H257" s="228" t="s">
        <v>19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141</v>
      </c>
      <c r="AU257" s="235" t="s">
        <v>85</v>
      </c>
      <c r="AV257" s="13" t="s">
        <v>83</v>
      </c>
      <c r="AW257" s="13" t="s">
        <v>37</v>
      </c>
      <c r="AX257" s="13" t="s">
        <v>75</v>
      </c>
      <c r="AY257" s="235" t="s">
        <v>130</v>
      </c>
    </row>
    <row r="258" s="13" customFormat="1">
      <c r="A258" s="13"/>
      <c r="B258" s="225"/>
      <c r="C258" s="226"/>
      <c r="D258" s="227" t="s">
        <v>141</v>
      </c>
      <c r="E258" s="228" t="s">
        <v>19</v>
      </c>
      <c r="F258" s="229" t="s">
        <v>279</v>
      </c>
      <c r="G258" s="226"/>
      <c r="H258" s="228" t="s">
        <v>19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141</v>
      </c>
      <c r="AU258" s="235" t="s">
        <v>85</v>
      </c>
      <c r="AV258" s="13" t="s">
        <v>83</v>
      </c>
      <c r="AW258" s="13" t="s">
        <v>37</v>
      </c>
      <c r="AX258" s="13" t="s">
        <v>75</v>
      </c>
      <c r="AY258" s="235" t="s">
        <v>130</v>
      </c>
    </row>
    <row r="259" s="14" customFormat="1">
      <c r="A259" s="14"/>
      <c r="B259" s="236"/>
      <c r="C259" s="237"/>
      <c r="D259" s="227" t="s">
        <v>141</v>
      </c>
      <c r="E259" s="238" t="s">
        <v>19</v>
      </c>
      <c r="F259" s="239" t="s">
        <v>280</v>
      </c>
      <c r="G259" s="237"/>
      <c r="H259" s="240">
        <v>8.7599999999999998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141</v>
      </c>
      <c r="AU259" s="246" t="s">
        <v>85</v>
      </c>
      <c r="AV259" s="14" t="s">
        <v>85</v>
      </c>
      <c r="AW259" s="14" t="s">
        <v>37</v>
      </c>
      <c r="AX259" s="14" t="s">
        <v>75</v>
      </c>
      <c r="AY259" s="246" t="s">
        <v>130</v>
      </c>
    </row>
    <row r="260" s="16" customFormat="1">
      <c r="A260" s="16"/>
      <c r="B260" s="268"/>
      <c r="C260" s="269"/>
      <c r="D260" s="227" t="s">
        <v>141</v>
      </c>
      <c r="E260" s="270" t="s">
        <v>19</v>
      </c>
      <c r="F260" s="271" t="s">
        <v>245</v>
      </c>
      <c r="G260" s="269"/>
      <c r="H260" s="272">
        <v>8.7599999999999998</v>
      </c>
      <c r="I260" s="273"/>
      <c r="J260" s="269"/>
      <c r="K260" s="269"/>
      <c r="L260" s="274"/>
      <c r="M260" s="275"/>
      <c r="N260" s="276"/>
      <c r="O260" s="276"/>
      <c r="P260" s="276"/>
      <c r="Q260" s="276"/>
      <c r="R260" s="276"/>
      <c r="S260" s="276"/>
      <c r="T260" s="277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78" t="s">
        <v>141</v>
      </c>
      <c r="AU260" s="278" t="s">
        <v>85</v>
      </c>
      <c r="AV260" s="16" t="s">
        <v>157</v>
      </c>
      <c r="AW260" s="16" t="s">
        <v>37</v>
      </c>
      <c r="AX260" s="16" t="s">
        <v>75</v>
      </c>
      <c r="AY260" s="278" t="s">
        <v>130</v>
      </c>
    </row>
    <row r="261" s="13" customFormat="1">
      <c r="A261" s="13"/>
      <c r="B261" s="225"/>
      <c r="C261" s="226"/>
      <c r="D261" s="227" t="s">
        <v>141</v>
      </c>
      <c r="E261" s="228" t="s">
        <v>19</v>
      </c>
      <c r="F261" s="229" t="s">
        <v>142</v>
      </c>
      <c r="G261" s="226"/>
      <c r="H261" s="228" t="s">
        <v>19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141</v>
      </c>
      <c r="AU261" s="235" t="s">
        <v>85</v>
      </c>
      <c r="AV261" s="13" t="s">
        <v>83</v>
      </c>
      <c r="AW261" s="13" t="s">
        <v>37</v>
      </c>
      <c r="AX261" s="13" t="s">
        <v>75</v>
      </c>
      <c r="AY261" s="235" t="s">
        <v>130</v>
      </c>
    </row>
    <row r="262" s="13" customFormat="1">
      <c r="A262" s="13"/>
      <c r="B262" s="225"/>
      <c r="C262" s="226"/>
      <c r="D262" s="227" t="s">
        <v>141</v>
      </c>
      <c r="E262" s="228" t="s">
        <v>19</v>
      </c>
      <c r="F262" s="229" t="s">
        <v>240</v>
      </c>
      <c r="G262" s="226"/>
      <c r="H262" s="228" t="s">
        <v>19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141</v>
      </c>
      <c r="AU262" s="235" t="s">
        <v>85</v>
      </c>
      <c r="AV262" s="13" t="s">
        <v>83</v>
      </c>
      <c r="AW262" s="13" t="s">
        <v>37</v>
      </c>
      <c r="AX262" s="13" t="s">
        <v>75</v>
      </c>
      <c r="AY262" s="235" t="s">
        <v>130</v>
      </c>
    </row>
    <row r="263" s="13" customFormat="1">
      <c r="A263" s="13"/>
      <c r="B263" s="225"/>
      <c r="C263" s="226"/>
      <c r="D263" s="227" t="s">
        <v>141</v>
      </c>
      <c r="E263" s="228" t="s">
        <v>19</v>
      </c>
      <c r="F263" s="229" t="s">
        <v>258</v>
      </c>
      <c r="G263" s="226"/>
      <c r="H263" s="228" t="s">
        <v>19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141</v>
      </c>
      <c r="AU263" s="235" t="s">
        <v>85</v>
      </c>
      <c r="AV263" s="13" t="s">
        <v>83</v>
      </c>
      <c r="AW263" s="13" t="s">
        <v>37</v>
      </c>
      <c r="AX263" s="13" t="s">
        <v>75</v>
      </c>
      <c r="AY263" s="235" t="s">
        <v>130</v>
      </c>
    </row>
    <row r="264" s="13" customFormat="1">
      <c r="A264" s="13"/>
      <c r="B264" s="225"/>
      <c r="C264" s="226"/>
      <c r="D264" s="227" t="s">
        <v>141</v>
      </c>
      <c r="E264" s="228" t="s">
        <v>19</v>
      </c>
      <c r="F264" s="229" t="s">
        <v>259</v>
      </c>
      <c r="G264" s="226"/>
      <c r="H264" s="228" t="s">
        <v>19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141</v>
      </c>
      <c r="AU264" s="235" t="s">
        <v>85</v>
      </c>
      <c r="AV264" s="13" t="s">
        <v>83</v>
      </c>
      <c r="AW264" s="13" t="s">
        <v>37</v>
      </c>
      <c r="AX264" s="13" t="s">
        <v>75</v>
      </c>
      <c r="AY264" s="235" t="s">
        <v>130</v>
      </c>
    </row>
    <row r="265" s="14" customFormat="1">
      <c r="A265" s="14"/>
      <c r="B265" s="236"/>
      <c r="C265" s="237"/>
      <c r="D265" s="227" t="s">
        <v>141</v>
      </c>
      <c r="E265" s="238" t="s">
        <v>19</v>
      </c>
      <c r="F265" s="239" t="s">
        <v>281</v>
      </c>
      <c r="G265" s="237"/>
      <c r="H265" s="240">
        <v>3.5870000000000002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141</v>
      </c>
      <c r="AU265" s="246" t="s">
        <v>85</v>
      </c>
      <c r="AV265" s="14" t="s">
        <v>85</v>
      </c>
      <c r="AW265" s="14" t="s">
        <v>37</v>
      </c>
      <c r="AX265" s="14" t="s">
        <v>75</v>
      </c>
      <c r="AY265" s="246" t="s">
        <v>130</v>
      </c>
    </row>
    <row r="266" s="16" customFormat="1">
      <c r="A266" s="16"/>
      <c r="B266" s="268"/>
      <c r="C266" s="269"/>
      <c r="D266" s="227" t="s">
        <v>141</v>
      </c>
      <c r="E266" s="270" t="s">
        <v>19</v>
      </c>
      <c r="F266" s="271" t="s">
        <v>245</v>
      </c>
      <c r="G266" s="269"/>
      <c r="H266" s="272">
        <v>3.5870000000000002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8" t="s">
        <v>141</v>
      </c>
      <c r="AU266" s="278" t="s">
        <v>85</v>
      </c>
      <c r="AV266" s="16" t="s">
        <v>157</v>
      </c>
      <c r="AW266" s="16" t="s">
        <v>37</v>
      </c>
      <c r="AX266" s="16" t="s">
        <v>75</v>
      </c>
      <c r="AY266" s="278" t="s">
        <v>130</v>
      </c>
    </row>
    <row r="267" s="15" customFormat="1">
      <c r="A267" s="15"/>
      <c r="B267" s="247"/>
      <c r="C267" s="248"/>
      <c r="D267" s="227" t="s">
        <v>141</v>
      </c>
      <c r="E267" s="249" t="s">
        <v>19</v>
      </c>
      <c r="F267" s="250" t="s">
        <v>145</v>
      </c>
      <c r="G267" s="248"/>
      <c r="H267" s="251">
        <v>12.347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7" t="s">
        <v>141</v>
      </c>
      <c r="AU267" s="257" t="s">
        <v>85</v>
      </c>
      <c r="AV267" s="15" t="s">
        <v>137</v>
      </c>
      <c r="AW267" s="15" t="s">
        <v>37</v>
      </c>
      <c r="AX267" s="15" t="s">
        <v>83</v>
      </c>
      <c r="AY267" s="257" t="s">
        <v>130</v>
      </c>
    </row>
    <row r="268" s="2" customFormat="1" ht="24.15" customHeight="1">
      <c r="A268" s="41"/>
      <c r="B268" s="42"/>
      <c r="C268" s="207" t="s">
        <v>287</v>
      </c>
      <c r="D268" s="207" t="s">
        <v>132</v>
      </c>
      <c r="E268" s="208" t="s">
        <v>288</v>
      </c>
      <c r="F268" s="209" t="s">
        <v>289</v>
      </c>
      <c r="G268" s="210" t="s">
        <v>178</v>
      </c>
      <c r="H268" s="211">
        <v>0.22400000000000001</v>
      </c>
      <c r="I268" s="212"/>
      <c r="J268" s="213">
        <f>ROUND(I268*H268,2)</f>
        <v>0</v>
      </c>
      <c r="K268" s="209" t="s">
        <v>136</v>
      </c>
      <c r="L268" s="47"/>
      <c r="M268" s="214" t="s">
        <v>19</v>
      </c>
      <c r="N268" s="215" t="s">
        <v>46</v>
      </c>
      <c r="O268" s="87"/>
      <c r="P268" s="216">
        <f>O268*H268</f>
        <v>0</v>
      </c>
      <c r="Q268" s="216">
        <v>1.04922</v>
      </c>
      <c r="R268" s="216">
        <f>Q268*H268</f>
        <v>0.23502528</v>
      </c>
      <c r="S268" s="216">
        <v>0</v>
      </c>
      <c r="T268" s="217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8" t="s">
        <v>137</v>
      </c>
      <c r="AT268" s="218" t="s">
        <v>132</v>
      </c>
      <c r="AU268" s="218" t="s">
        <v>85</v>
      </c>
      <c r="AY268" s="20" t="s">
        <v>130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20" t="s">
        <v>83</v>
      </c>
      <c r="BK268" s="219">
        <f>ROUND(I268*H268,2)</f>
        <v>0</v>
      </c>
      <c r="BL268" s="20" t="s">
        <v>137</v>
      </c>
      <c r="BM268" s="218" t="s">
        <v>290</v>
      </c>
    </row>
    <row r="269" s="2" customFormat="1">
      <c r="A269" s="41"/>
      <c r="B269" s="42"/>
      <c r="C269" s="43"/>
      <c r="D269" s="220" t="s">
        <v>139</v>
      </c>
      <c r="E269" s="43"/>
      <c r="F269" s="221" t="s">
        <v>291</v>
      </c>
      <c r="G269" s="43"/>
      <c r="H269" s="43"/>
      <c r="I269" s="222"/>
      <c r="J269" s="43"/>
      <c r="K269" s="43"/>
      <c r="L269" s="47"/>
      <c r="M269" s="223"/>
      <c r="N269" s="224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139</v>
      </c>
      <c r="AU269" s="20" t="s">
        <v>85</v>
      </c>
    </row>
    <row r="270" s="13" customFormat="1">
      <c r="A270" s="13"/>
      <c r="B270" s="225"/>
      <c r="C270" s="226"/>
      <c r="D270" s="227" t="s">
        <v>141</v>
      </c>
      <c r="E270" s="228" t="s">
        <v>19</v>
      </c>
      <c r="F270" s="229" t="s">
        <v>142</v>
      </c>
      <c r="G270" s="226"/>
      <c r="H270" s="228" t="s">
        <v>19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141</v>
      </c>
      <c r="AU270" s="235" t="s">
        <v>85</v>
      </c>
      <c r="AV270" s="13" t="s">
        <v>83</v>
      </c>
      <c r="AW270" s="13" t="s">
        <v>37</v>
      </c>
      <c r="AX270" s="13" t="s">
        <v>75</v>
      </c>
      <c r="AY270" s="235" t="s">
        <v>130</v>
      </c>
    </row>
    <row r="271" s="13" customFormat="1">
      <c r="A271" s="13"/>
      <c r="B271" s="225"/>
      <c r="C271" s="226"/>
      <c r="D271" s="227" t="s">
        <v>141</v>
      </c>
      <c r="E271" s="228" t="s">
        <v>19</v>
      </c>
      <c r="F271" s="229" t="s">
        <v>240</v>
      </c>
      <c r="G271" s="226"/>
      <c r="H271" s="228" t="s">
        <v>19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141</v>
      </c>
      <c r="AU271" s="235" t="s">
        <v>85</v>
      </c>
      <c r="AV271" s="13" t="s">
        <v>83</v>
      </c>
      <c r="AW271" s="13" t="s">
        <v>37</v>
      </c>
      <c r="AX271" s="13" t="s">
        <v>75</v>
      </c>
      <c r="AY271" s="235" t="s">
        <v>130</v>
      </c>
    </row>
    <row r="272" s="13" customFormat="1">
      <c r="A272" s="13"/>
      <c r="B272" s="225"/>
      <c r="C272" s="226"/>
      <c r="D272" s="227" t="s">
        <v>141</v>
      </c>
      <c r="E272" s="228" t="s">
        <v>19</v>
      </c>
      <c r="F272" s="229" t="s">
        <v>241</v>
      </c>
      <c r="G272" s="226"/>
      <c r="H272" s="228" t="s">
        <v>19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141</v>
      </c>
      <c r="AU272" s="235" t="s">
        <v>85</v>
      </c>
      <c r="AV272" s="13" t="s">
        <v>83</v>
      </c>
      <c r="AW272" s="13" t="s">
        <v>37</v>
      </c>
      <c r="AX272" s="13" t="s">
        <v>75</v>
      </c>
      <c r="AY272" s="235" t="s">
        <v>130</v>
      </c>
    </row>
    <row r="273" s="13" customFormat="1">
      <c r="A273" s="13"/>
      <c r="B273" s="225"/>
      <c r="C273" s="226"/>
      <c r="D273" s="227" t="s">
        <v>141</v>
      </c>
      <c r="E273" s="228" t="s">
        <v>19</v>
      </c>
      <c r="F273" s="229" t="s">
        <v>292</v>
      </c>
      <c r="G273" s="226"/>
      <c r="H273" s="228" t="s">
        <v>19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141</v>
      </c>
      <c r="AU273" s="235" t="s">
        <v>85</v>
      </c>
      <c r="AV273" s="13" t="s">
        <v>83</v>
      </c>
      <c r="AW273" s="13" t="s">
        <v>37</v>
      </c>
      <c r="AX273" s="13" t="s">
        <v>75</v>
      </c>
      <c r="AY273" s="235" t="s">
        <v>130</v>
      </c>
    </row>
    <row r="274" s="14" customFormat="1">
      <c r="A274" s="14"/>
      <c r="B274" s="236"/>
      <c r="C274" s="237"/>
      <c r="D274" s="227" t="s">
        <v>141</v>
      </c>
      <c r="E274" s="238" t="s">
        <v>19</v>
      </c>
      <c r="F274" s="239" t="s">
        <v>293</v>
      </c>
      <c r="G274" s="237"/>
      <c r="H274" s="240">
        <v>0.031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141</v>
      </c>
      <c r="AU274" s="246" t="s">
        <v>85</v>
      </c>
      <c r="AV274" s="14" t="s">
        <v>85</v>
      </c>
      <c r="AW274" s="14" t="s">
        <v>37</v>
      </c>
      <c r="AX274" s="14" t="s">
        <v>75</v>
      </c>
      <c r="AY274" s="246" t="s">
        <v>130</v>
      </c>
    </row>
    <row r="275" s="13" customFormat="1">
      <c r="A275" s="13"/>
      <c r="B275" s="225"/>
      <c r="C275" s="226"/>
      <c r="D275" s="227" t="s">
        <v>141</v>
      </c>
      <c r="E275" s="228" t="s">
        <v>19</v>
      </c>
      <c r="F275" s="229" t="s">
        <v>294</v>
      </c>
      <c r="G275" s="226"/>
      <c r="H275" s="228" t="s">
        <v>19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141</v>
      </c>
      <c r="AU275" s="235" t="s">
        <v>85</v>
      </c>
      <c r="AV275" s="13" t="s">
        <v>83</v>
      </c>
      <c r="AW275" s="13" t="s">
        <v>37</v>
      </c>
      <c r="AX275" s="13" t="s">
        <v>75</v>
      </c>
      <c r="AY275" s="235" t="s">
        <v>130</v>
      </c>
    </row>
    <row r="276" s="14" customFormat="1">
      <c r="A276" s="14"/>
      <c r="B276" s="236"/>
      <c r="C276" s="237"/>
      <c r="D276" s="227" t="s">
        <v>141</v>
      </c>
      <c r="E276" s="238" t="s">
        <v>19</v>
      </c>
      <c r="F276" s="239" t="s">
        <v>295</v>
      </c>
      <c r="G276" s="237"/>
      <c r="H276" s="240">
        <v>0.02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141</v>
      </c>
      <c r="AU276" s="246" t="s">
        <v>85</v>
      </c>
      <c r="AV276" s="14" t="s">
        <v>85</v>
      </c>
      <c r="AW276" s="14" t="s">
        <v>37</v>
      </c>
      <c r="AX276" s="14" t="s">
        <v>75</v>
      </c>
      <c r="AY276" s="246" t="s">
        <v>130</v>
      </c>
    </row>
    <row r="277" s="16" customFormat="1">
      <c r="A277" s="16"/>
      <c r="B277" s="268"/>
      <c r="C277" s="269"/>
      <c r="D277" s="227" t="s">
        <v>141</v>
      </c>
      <c r="E277" s="270" t="s">
        <v>19</v>
      </c>
      <c r="F277" s="271" t="s">
        <v>245</v>
      </c>
      <c r="G277" s="269"/>
      <c r="H277" s="272">
        <v>0.051000000000000004</v>
      </c>
      <c r="I277" s="273"/>
      <c r="J277" s="269"/>
      <c r="K277" s="269"/>
      <c r="L277" s="274"/>
      <c r="M277" s="275"/>
      <c r="N277" s="276"/>
      <c r="O277" s="276"/>
      <c r="P277" s="276"/>
      <c r="Q277" s="276"/>
      <c r="R277" s="276"/>
      <c r="S277" s="276"/>
      <c r="T277" s="277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8" t="s">
        <v>141</v>
      </c>
      <c r="AU277" s="278" t="s">
        <v>85</v>
      </c>
      <c r="AV277" s="16" t="s">
        <v>157</v>
      </c>
      <c r="AW277" s="16" t="s">
        <v>37</v>
      </c>
      <c r="AX277" s="16" t="s">
        <v>75</v>
      </c>
      <c r="AY277" s="278" t="s">
        <v>130</v>
      </c>
    </row>
    <row r="278" s="13" customFormat="1">
      <c r="A278" s="13"/>
      <c r="B278" s="225"/>
      <c r="C278" s="226"/>
      <c r="D278" s="227" t="s">
        <v>141</v>
      </c>
      <c r="E278" s="228" t="s">
        <v>19</v>
      </c>
      <c r="F278" s="229" t="s">
        <v>142</v>
      </c>
      <c r="G278" s="226"/>
      <c r="H278" s="228" t="s">
        <v>19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141</v>
      </c>
      <c r="AU278" s="235" t="s">
        <v>85</v>
      </c>
      <c r="AV278" s="13" t="s">
        <v>83</v>
      </c>
      <c r="AW278" s="13" t="s">
        <v>37</v>
      </c>
      <c r="AX278" s="13" t="s">
        <v>75</v>
      </c>
      <c r="AY278" s="235" t="s">
        <v>130</v>
      </c>
    </row>
    <row r="279" s="13" customFormat="1">
      <c r="A279" s="13"/>
      <c r="B279" s="225"/>
      <c r="C279" s="226"/>
      <c r="D279" s="227" t="s">
        <v>141</v>
      </c>
      <c r="E279" s="228" t="s">
        <v>19</v>
      </c>
      <c r="F279" s="229" t="s">
        <v>240</v>
      </c>
      <c r="G279" s="226"/>
      <c r="H279" s="228" t="s">
        <v>19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141</v>
      </c>
      <c r="AU279" s="235" t="s">
        <v>85</v>
      </c>
      <c r="AV279" s="13" t="s">
        <v>83</v>
      </c>
      <c r="AW279" s="13" t="s">
        <v>37</v>
      </c>
      <c r="AX279" s="13" t="s">
        <v>75</v>
      </c>
      <c r="AY279" s="235" t="s">
        <v>130</v>
      </c>
    </row>
    <row r="280" s="13" customFormat="1">
      <c r="A280" s="13"/>
      <c r="B280" s="225"/>
      <c r="C280" s="226"/>
      <c r="D280" s="227" t="s">
        <v>141</v>
      </c>
      <c r="E280" s="228" t="s">
        <v>19</v>
      </c>
      <c r="F280" s="229" t="s">
        <v>251</v>
      </c>
      <c r="G280" s="226"/>
      <c r="H280" s="228" t="s">
        <v>19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141</v>
      </c>
      <c r="AU280" s="235" t="s">
        <v>85</v>
      </c>
      <c r="AV280" s="13" t="s">
        <v>83</v>
      </c>
      <c r="AW280" s="13" t="s">
        <v>37</v>
      </c>
      <c r="AX280" s="13" t="s">
        <v>75</v>
      </c>
      <c r="AY280" s="235" t="s">
        <v>130</v>
      </c>
    </row>
    <row r="281" s="13" customFormat="1">
      <c r="A281" s="13"/>
      <c r="B281" s="225"/>
      <c r="C281" s="226"/>
      <c r="D281" s="227" t="s">
        <v>141</v>
      </c>
      <c r="E281" s="228" t="s">
        <v>19</v>
      </c>
      <c r="F281" s="229" t="s">
        <v>252</v>
      </c>
      <c r="G281" s="226"/>
      <c r="H281" s="228" t="s">
        <v>19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141</v>
      </c>
      <c r="AU281" s="235" t="s">
        <v>85</v>
      </c>
      <c r="AV281" s="13" t="s">
        <v>83</v>
      </c>
      <c r="AW281" s="13" t="s">
        <v>37</v>
      </c>
      <c r="AX281" s="13" t="s">
        <v>75</v>
      </c>
      <c r="AY281" s="235" t="s">
        <v>130</v>
      </c>
    </row>
    <row r="282" s="13" customFormat="1">
      <c r="A282" s="13"/>
      <c r="B282" s="225"/>
      <c r="C282" s="226"/>
      <c r="D282" s="227" t="s">
        <v>141</v>
      </c>
      <c r="E282" s="228" t="s">
        <v>19</v>
      </c>
      <c r="F282" s="229" t="s">
        <v>279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141</v>
      </c>
      <c r="AU282" s="235" t="s">
        <v>85</v>
      </c>
      <c r="AV282" s="13" t="s">
        <v>83</v>
      </c>
      <c r="AW282" s="13" t="s">
        <v>37</v>
      </c>
      <c r="AX282" s="13" t="s">
        <v>75</v>
      </c>
      <c r="AY282" s="235" t="s">
        <v>130</v>
      </c>
    </row>
    <row r="283" s="13" customFormat="1">
      <c r="A283" s="13"/>
      <c r="B283" s="225"/>
      <c r="C283" s="226"/>
      <c r="D283" s="227" t="s">
        <v>141</v>
      </c>
      <c r="E283" s="228" t="s">
        <v>19</v>
      </c>
      <c r="F283" s="229" t="s">
        <v>296</v>
      </c>
      <c r="G283" s="226"/>
      <c r="H283" s="228" t="s">
        <v>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141</v>
      </c>
      <c r="AU283" s="235" t="s">
        <v>85</v>
      </c>
      <c r="AV283" s="13" t="s">
        <v>83</v>
      </c>
      <c r="AW283" s="13" t="s">
        <v>37</v>
      </c>
      <c r="AX283" s="13" t="s">
        <v>75</v>
      </c>
      <c r="AY283" s="235" t="s">
        <v>130</v>
      </c>
    </row>
    <row r="284" s="14" customFormat="1">
      <c r="A284" s="14"/>
      <c r="B284" s="236"/>
      <c r="C284" s="237"/>
      <c r="D284" s="227" t="s">
        <v>141</v>
      </c>
      <c r="E284" s="238" t="s">
        <v>19</v>
      </c>
      <c r="F284" s="239" t="s">
        <v>297</v>
      </c>
      <c r="G284" s="237"/>
      <c r="H284" s="240">
        <v>0.104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141</v>
      </c>
      <c r="AU284" s="246" t="s">
        <v>85</v>
      </c>
      <c r="AV284" s="14" t="s">
        <v>85</v>
      </c>
      <c r="AW284" s="14" t="s">
        <v>37</v>
      </c>
      <c r="AX284" s="14" t="s">
        <v>75</v>
      </c>
      <c r="AY284" s="246" t="s">
        <v>130</v>
      </c>
    </row>
    <row r="285" s="13" customFormat="1">
      <c r="A285" s="13"/>
      <c r="B285" s="225"/>
      <c r="C285" s="226"/>
      <c r="D285" s="227" t="s">
        <v>141</v>
      </c>
      <c r="E285" s="228" t="s">
        <v>19</v>
      </c>
      <c r="F285" s="229" t="s">
        <v>298</v>
      </c>
      <c r="G285" s="226"/>
      <c r="H285" s="228" t="s">
        <v>19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141</v>
      </c>
      <c r="AU285" s="235" t="s">
        <v>85</v>
      </c>
      <c r="AV285" s="13" t="s">
        <v>83</v>
      </c>
      <c r="AW285" s="13" t="s">
        <v>37</v>
      </c>
      <c r="AX285" s="13" t="s">
        <v>75</v>
      </c>
      <c r="AY285" s="235" t="s">
        <v>130</v>
      </c>
    </row>
    <row r="286" s="14" customFormat="1">
      <c r="A286" s="14"/>
      <c r="B286" s="236"/>
      <c r="C286" s="237"/>
      <c r="D286" s="227" t="s">
        <v>141</v>
      </c>
      <c r="E286" s="238" t="s">
        <v>19</v>
      </c>
      <c r="F286" s="239" t="s">
        <v>299</v>
      </c>
      <c r="G286" s="237"/>
      <c r="H286" s="240">
        <v>0.032000000000000001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6" t="s">
        <v>141</v>
      </c>
      <c r="AU286" s="246" t="s">
        <v>85</v>
      </c>
      <c r="AV286" s="14" t="s">
        <v>85</v>
      </c>
      <c r="AW286" s="14" t="s">
        <v>37</v>
      </c>
      <c r="AX286" s="14" t="s">
        <v>75</v>
      </c>
      <c r="AY286" s="246" t="s">
        <v>130</v>
      </c>
    </row>
    <row r="287" s="16" customFormat="1">
      <c r="A287" s="16"/>
      <c r="B287" s="268"/>
      <c r="C287" s="269"/>
      <c r="D287" s="227" t="s">
        <v>141</v>
      </c>
      <c r="E287" s="270" t="s">
        <v>19</v>
      </c>
      <c r="F287" s="271" t="s">
        <v>245</v>
      </c>
      <c r="G287" s="269"/>
      <c r="H287" s="272">
        <v>0.13600000000000001</v>
      </c>
      <c r="I287" s="273"/>
      <c r="J287" s="269"/>
      <c r="K287" s="269"/>
      <c r="L287" s="274"/>
      <c r="M287" s="275"/>
      <c r="N287" s="276"/>
      <c r="O287" s="276"/>
      <c r="P287" s="276"/>
      <c r="Q287" s="276"/>
      <c r="R287" s="276"/>
      <c r="S287" s="276"/>
      <c r="T287" s="277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8" t="s">
        <v>141</v>
      </c>
      <c r="AU287" s="278" t="s">
        <v>85</v>
      </c>
      <c r="AV287" s="16" t="s">
        <v>157</v>
      </c>
      <c r="AW287" s="16" t="s">
        <v>37</v>
      </c>
      <c r="AX287" s="16" t="s">
        <v>75</v>
      </c>
      <c r="AY287" s="278" t="s">
        <v>130</v>
      </c>
    </row>
    <row r="288" s="13" customFormat="1">
      <c r="A288" s="13"/>
      <c r="B288" s="225"/>
      <c r="C288" s="226"/>
      <c r="D288" s="227" t="s">
        <v>141</v>
      </c>
      <c r="E288" s="228" t="s">
        <v>19</v>
      </c>
      <c r="F288" s="229" t="s">
        <v>142</v>
      </c>
      <c r="G288" s="226"/>
      <c r="H288" s="228" t="s">
        <v>19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141</v>
      </c>
      <c r="AU288" s="235" t="s">
        <v>85</v>
      </c>
      <c r="AV288" s="13" t="s">
        <v>83</v>
      </c>
      <c r="AW288" s="13" t="s">
        <v>37</v>
      </c>
      <c r="AX288" s="13" t="s">
        <v>75</v>
      </c>
      <c r="AY288" s="235" t="s">
        <v>130</v>
      </c>
    </row>
    <row r="289" s="13" customFormat="1">
      <c r="A289" s="13"/>
      <c r="B289" s="225"/>
      <c r="C289" s="226"/>
      <c r="D289" s="227" t="s">
        <v>141</v>
      </c>
      <c r="E289" s="228" t="s">
        <v>19</v>
      </c>
      <c r="F289" s="229" t="s">
        <v>240</v>
      </c>
      <c r="G289" s="226"/>
      <c r="H289" s="228" t="s">
        <v>19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141</v>
      </c>
      <c r="AU289" s="235" t="s">
        <v>85</v>
      </c>
      <c r="AV289" s="13" t="s">
        <v>83</v>
      </c>
      <c r="AW289" s="13" t="s">
        <v>37</v>
      </c>
      <c r="AX289" s="13" t="s">
        <v>75</v>
      </c>
      <c r="AY289" s="235" t="s">
        <v>130</v>
      </c>
    </row>
    <row r="290" s="13" customFormat="1">
      <c r="A290" s="13"/>
      <c r="B290" s="225"/>
      <c r="C290" s="226"/>
      <c r="D290" s="227" t="s">
        <v>141</v>
      </c>
      <c r="E290" s="228" t="s">
        <v>19</v>
      </c>
      <c r="F290" s="229" t="s">
        <v>258</v>
      </c>
      <c r="G290" s="226"/>
      <c r="H290" s="228" t="s">
        <v>19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141</v>
      </c>
      <c r="AU290" s="235" t="s">
        <v>85</v>
      </c>
      <c r="AV290" s="13" t="s">
        <v>83</v>
      </c>
      <c r="AW290" s="13" t="s">
        <v>37</v>
      </c>
      <c r="AX290" s="13" t="s">
        <v>75</v>
      </c>
      <c r="AY290" s="235" t="s">
        <v>130</v>
      </c>
    </row>
    <row r="291" s="13" customFormat="1">
      <c r="A291" s="13"/>
      <c r="B291" s="225"/>
      <c r="C291" s="226"/>
      <c r="D291" s="227" t="s">
        <v>141</v>
      </c>
      <c r="E291" s="228" t="s">
        <v>19</v>
      </c>
      <c r="F291" s="229" t="s">
        <v>259</v>
      </c>
      <c r="G291" s="226"/>
      <c r="H291" s="228" t="s">
        <v>19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141</v>
      </c>
      <c r="AU291" s="235" t="s">
        <v>85</v>
      </c>
      <c r="AV291" s="13" t="s">
        <v>83</v>
      </c>
      <c r="AW291" s="13" t="s">
        <v>37</v>
      </c>
      <c r="AX291" s="13" t="s">
        <v>75</v>
      </c>
      <c r="AY291" s="235" t="s">
        <v>130</v>
      </c>
    </row>
    <row r="292" s="13" customFormat="1">
      <c r="A292" s="13"/>
      <c r="B292" s="225"/>
      <c r="C292" s="226"/>
      <c r="D292" s="227" t="s">
        <v>141</v>
      </c>
      <c r="E292" s="228" t="s">
        <v>19</v>
      </c>
      <c r="F292" s="229" t="s">
        <v>300</v>
      </c>
      <c r="G292" s="226"/>
      <c r="H292" s="228" t="s">
        <v>19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141</v>
      </c>
      <c r="AU292" s="235" t="s">
        <v>85</v>
      </c>
      <c r="AV292" s="13" t="s">
        <v>83</v>
      </c>
      <c r="AW292" s="13" t="s">
        <v>37</v>
      </c>
      <c r="AX292" s="13" t="s">
        <v>75</v>
      </c>
      <c r="AY292" s="235" t="s">
        <v>130</v>
      </c>
    </row>
    <row r="293" s="14" customFormat="1">
      <c r="A293" s="14"/>
      <c r="B293" s="236"/>
      <c r="C293" s="237"/>
      <c r="D293" s="227" t="s">
        <v>141</v>
      </c>
      <c r="E293" s="238" t="s">
        <v>19</v>
      </c>
      <c r="F293" s="239" t="s">
        <v>301</v>
      </c>
      <c r="G293" s="237"/>
      <c r="H293" s="240">
        <v>0.019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141</v>
      </c>
      <c r="AU293" s="246" t="s">
        <v>85</v>
      </c>
      <c r="AV293" s="14" t="s">
        <v>85</v>
      </c>
      <c r="AW293" s="14" t="s">
        <v>37</v>
      </c>
      <c r="AX293" s="14" t="s">
        <v>75</v>
      </c>
      <c r="AY293" s="246" t="s">
        <v>130</v>
      </c>
    </row>
    <row r="294" s="13" customFormat="1">
      <c r="A294" s="13"/>
      <c r="B294" s="225"/>
      <c r="C294" s="226"/>
      <c r="D294" s="227" t="s">
        <v>141</v>
      </c>
      <c r="E294" s="228" t="s">
        <v>19</v>
      </c>
      <c r="F294" s="229" t="s">
        <v>302</v>
      </c>
      <c r="G294" s="226"/>
      <c r="H294" s="228" t="s">
        <v>19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141</v>
      </c>
      <c r="AU294" s="235" t="s">
        <v>85</v>
      </c>
      <c r="AV294" s="13" t="s">
        <v>83</v>
      </c>
      <c r="AW294" s="13" t="s">
        <v>37</v>
      </c>
      <c r="AX294" s="13" t="s">
        <v>75</v>
      </c>
      <c r="AY294" s="235" t="s">
        <v>130</v>
      </c>
    </row>
    <row r="295" s="14" customFormat="1">
      <c r="A295" s="14"/>
      <c r="B295" s="236"/>
      <c r="C295" s="237"/>
      <c r="D295" s="227" t="s">
        <v>141</v>
      </c>
      <c r="E295" s="238" t="s">
        <v>19</v>
      </c>
      <c r="F295" s="239" t="s">
        <v>303</v>
      </c>
      <c r="G295" s="237"/>
      <c r="H295" s="240">
        <v>0.0070000000000000001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6" t="s">
        <v>141</v>
      </c>
      <c r="AU295" s="246" t="s">
        <v>85</v>
      </c>
      <c r="AV295" s="14" t="s">
        <v>85</v>
      </c>
      <c r="AW295" s="14" t="s">
        <v>37</v>
      </c>
      <c r="AX295" s="14" t="s">
        <v>75</v>
      </c>
      <c r="AY295" s="246" t="s">
        <v>130</v>
      </c>
    </row>
    <row r="296" s="16" customFormat="1">
      <c r="A296" s="16"/>
      <c r="B296" s="268"/>
      <c r="C296" s="269"/>
      <c r="D296" s="227" t="s">
        <v>141</v>
      </c>
      <c r="E296" s="270" t="s">
        <v>19</v>
      </c>
      <c r="F296" s="271" t="s">
        <v>245</v>
      </c>
      <c r="G296" s="269"/>
      <c r="H296" s="272">
        <v>0.025999999999999999</v>
      </c>
      <c r="I296" s="273"/>
      <c r="J296" s="269"/>
      <c r="K296" s="269"/>
      <c r="L296" s="274"/>
      <c r="M296" s="275"/>
      <c r="N296" s="276"/>
      <c r="O296" s="276"/>
      <c r="P296" s="276"/>
      <c r="Q296" s="276"/>
      <c r="R296" s="276"/>
      <c r="S296" s="276"/>
      <c r="T296" s="277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78" t="s">
        <v>141</v>
      </c>
      <c r="AU296" s="278" t="s">
        <v>85</v>
      </c>
      <c r="AV296" s="16" t="s">
        <v>157</v>
      </c>
      <c r="AW296" s="16" t="s">
        <v>37</v>
      </c>
      <c r="AX296" s="16" t="s">
        <v>75</v>
      </c>
      <c r="AY296" s="278" t="s">
        <v>130</v>
      </c>
    </row>
    <row r="297" s="14" customFormat="1">
      <c r="A297" s="14"/>
      <c r="B297" s="236"/>
      <c r="C297" s="237"/>
      <c r="D297" s="227" t="s">
        <v>141</v>
      </c>
      <c r="E297" s="238" t="s">
        <v>19</v>
      </c>
      <c r="F297" s="239" t="s">
        <v>304</v>
      </c>
      <c r="G297" s="237"/>
      <c r="H297" s="240">
        <v>0.010999999999999999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6" t="s">
        <v>141</v>
      </c>
      <c r="AU297" s="246" t="s">
        <v>85</v>
      </c>
      <c r="AV297" s="14" t="s">
        <v>85</v>
      </c>
      <c r="AW297" s="14" t="s">
        <v>37</v>
      </c>
      <c r="AX297" s="14" t="s">
        <v>75</v>
      </c>
      <c r="AY297" s="246" t="s">
        <v>130</v>
      </c>
    </row>
    <row r="298" s="15" customFormat="1">
      <c r="A298" s="15"/>
      <c r="B298" s="247"/>
      <c r="C298" s="248"/>
      <c r="D298" s="227" t="s">
        <v>141</v>
      </c>
      <c r="E298" s="249" t="s">
        <v>19</v>
      </c>
      <c r="F298" s="250" t="s">
        <v>145</v>
      </c>
      <c r="G298" s="248"/>
      <c r="H298" s="251">
        <v>0.22400000000000001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7" t="s">
        <v>141</v>
      </c>
      <c r="AU298" s="257" t="s">
        <v>85</v>
      </c>
      <c r="AV298" s="15" t="s">
        <v>137</v>
      </c>
      <c r="AW298" s="15" t="s">
        <v>37</v>
      </c>
      <c r="AX298" s="15" t="s">
        <v>83</v>
      </c>
      <c r="AY298" s="257" t="s">
        <v>130</v>
      </c>
    </row>
    <row r="299" s="2" customFormat="1" ht="21.75" customHeight="1">
      <c r="A299" s="41"/>
      <c r="B299" s="42"/>
      <c r="C299" s="207" t="s">
        <v>7</v>
      </c>
      <c r="D299" s="207" t="s">
        <v>132</v>
      </c>
      <c r="E299" s="208" t="s">
        <v>305</v>
      </c>
      <c r="F299" s="209" t="s">
        <v>306</v>
      </c>
      <c r="G299" s="210" t="s">
        <v>135</v>
      </c>
      <c r="H299" s="211">
        <v>13.519</v>
      </c>
      <c r="I299" s="212"/>
      <c r="J299" s="213">
        <f>ROUND(I299*H299,2)</f>
        <v>0</v>
      </c>
      <c r="K299" s="209" t="s">
        <v>136</v>
      </c>
      <c r="L299" s="47"/>
      <c r="M299" s="214" t="s">
        <v>19</v>
      </c>
      <c r="N299" s="215" t="s">
        <v>46</v>
      </c>
      <c r="O299" s="87"/>
      <c r="P299" s="216">
        <f>O299*H299</f>
        <v>0</v>
      </c>
      <c r="Q299" s="216">
        <v>2.5018799999999999</v>
      </c>
      <c r="R299" s="216">
        <f>Q299*H299</f>
        <v>33.822915719999997</v>
      </c>
      <c r="S299" s="216">
        <v>0</v>
      </c>
      <c r="T299" s="217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137</v>
      </c>
      <c r="AT299" s="218" t="s">
        <v>132</v>
      </c>
      <c r="AU299" s="218" t="s">
        <v>85</v>
      </c>
      <c r="AY299" s="20" t="s">
        <v>130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83</v>
      </c>
      <c r="BK299" s="219">
        <f>ROUND(I299*H299,2)</f>
        <v>0</v>
      </c>
      <c r="BL299" s="20" t="s">
        <v>137</v>
      </c>
      <c r="BM299" s="218" t="s">
        <v>307</v>
      </c>
    </row>
    <row r="300" s="2" customFormat="1">
      <c r="A300" s="41"/>
      <c r="B300" s="42"/>
      <c r="C300" s="43"/>
      <c r="D300" s="220" t="s">
        <v>139</v>
      </c>
      <c r="E300" s="43"/>
      <c r="F300" s="221" t="s">
        <v>308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139</v>
      </c>
      <c r="AU300" s="20" t="s">
        <v>85</v>
      </c>
    </row>
    <row r="301" s="13" customFormat="1">
      <c r="A301" s="13"/>
      <c r="B301" s="225"/>
      <c r="C301" s="226"/>
      <c r="D301" s="227" t="s">
        <v>141</v>
      </c>
      <c r="E301" s="228" t="s">
        <v>19</v>
      </c>
      <c r="F301" s="229" t="s">
        <v>142</v>
      </c>
      <c r="G301" s="226"/>
      <c r="H301" s="228" t="s">
        <v>19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141</v>
      </c>
      <c r="AU301" s="235" t="s">
        <v>85</v>
      </c>
      <c r="AV301" s="13" t="s">
        <v>83</v>
      </c>
      <c r="AW301" s="13" t="s">
        <v>37</v>
      </c>
      <c r="AX301" s="13" t="s">
        <v>75</v>
      </c>
      <c r="AY301" s="235" t="s">
        <v>130</v>
      </c>
    </row>
    <row r="302" s="13" customFormat="1">
      <c r="A302" s="13"/>
      <c r="B302" s="225"/>
      <c r="C302" s="226"/>
      <c r="D302" s="227" t="s">
        <v>141</v>
      </c>
      <c r="E302" s="228" t="s">
        <v>19</v>
      </c>
      <c r="F302" s="229" t="s">
        <v>309</v>
      </c>
      <c r="G302" s="226"/>
      <c r="H302" s="228" t="s">
        <v>19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141</v>
      </c>
      <c r="AU302" s="235" t="s">
        <v>85</v>
      </c>
      <c r="AV302" s="13" t="s">
        <v>83</v>
      </c>
      <c r="AW302" s="13" t="s">
        <v>37</v>
      </c>
      <c r="AX302" s="13" t="s">
        <v>75</v>
      </c>
      <c r="AY302" s="235" t="s">
        <v>130</v>
      </c>
    </row>
    <row r="303" s="13" customFormat="1">
      <c r="A303" s="13"/>
      <c r="B303" s="225"/>
      <c r="C303" s="226"/>
      <c r="D303" s="227" t="s">
        <v>141</v>
      </c>
      <c r="E303" s="228" t="s">
        <v>19</v>
      </c>
      <c r="F303" s="229" t="s">
        <v>310</v>
      </c>
      <c r="G303" s="226"/>
      <c r="H303" s="228" t="s">
        <v>19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141</v>
      </c>
      <c r="AU303" s="235" t="s">
        <v>85</v>
      </c>
      <c r="AV303" s="13" t="s">
        <v>83</v>
      </c>
      <c r="AW303" s="13" t="s">
        <v>37</v>
      </c>
      <c r="AX303" s="13" t="s">
        <v>75</v>
      </c>
      <c r="AY303" s="235" t="s">
        <v>130</v>
      </c>
    </row>
    <row r="304" s="14" customFormat="1">
      <c r="A304" s="14"/>
      <c r="B304" s="236"/>
      <c r="C304" s="237"/>
      <c r="D304" s="227" t="s">
        <v>141</v>
      </c>
      <c r="E304" s="238" t="s">
        <v>19</v>
      </c>
      <c r="F304" s="239" t="s">
        <v>311</v>
      </c>
      <c r="G304" s="237"/>
      <c r="H304" s="240">
        <v>0.213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141</v>
      </c>
      <c r="AU304" s="246" t="s">
        <v>85</v>
      </c>
      <c r="AV304" s="14" t="s">
        <v>85</v>
      </c>
      <c r="AW304" s="14" t="s">
        <v>37</v>
      </c>
      <c r="AX304" s="14" t="s">
        <v>75</v>
      </c>
      <c r="AY304" s="246" t="s">
        <v>130</v>
      </c>
    </row>
    <row r="305" s="14" customFormat="1">
      <c r="A305" s="14"/>
      <c r="B305" s="236"/>
      <c r="C305" s="237"/>
      <c r="D305" s="227" t="s">
        <v>141</v>
      </c>
      <c r="E305" s="238" t="s">
        <v>19</v>
      </c>
      <c r="F305" s="239" t="s">
        <v>312</v>
      </c>
      <c r="G305" s="237"/>
      <c r="H305" s="240">
        <v>0.021000000000000001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141</v>
      </c>
      <c r="AU305" s="246" t="s">
        <v>85</v>
      </c>
      <c r="AV305" s="14" t="s">
        <v>85</v>
      </c>
      <c r="AW305" s="14" t="s">
        <v>37</v>
      </c>
      <c r="AX305" s="14" t="s">
        <v>75</v>
      </c>
      <c r="AY305" s="246" t="s">
        <v>130</v>
      </c>
    </row>
    <row r="306" s="16" customFormat="1">
      <c r="A306" s="16"/>
      <c r="B306" s="268"/>
      <c r="C306" s="269"/>
      <c r="D306" s="227" t="s">
        <v>141</v>
      </c>
      <c r="E306" s="270" t="s">
        <v>19</v>
      </c>
      <c r="F306" s="271" t="s">
        <v>245</v>
      </c>
      <c r="G306" s="269"/>
      <c r="H306" s="272">
        <v>0.23399999999999999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78" t="s">
        <v>141</v>
      </c>
      <c r="AU306" s="278" t="s">
        <v>85</v>
      </c>
      <c r="AV306" s="16" t="s">
        <v>157</v>
      </c>
      <c r="AW306" s="16" t="s">
        <v>37</v>
      </c>
      <c r="AX306" s="16" t="s">
        <v>75</v>
      </c>
      <c r="AY306" s="278" t="s">
        <v>130</v>
      </c>
    </row>
    <row r="307" s="13" customFormat="1">
      <c r="A307" s="13"/>
      <c r="B307" s="225"/>
      <c r="C307" s="226"/>
      <c r="D307" s="227" t="s">
        <v>141</v>
      </c>
      <c r="E307" s="228" t="s">
        <v>19</v>
      </c>
      <c r="F307" s="229" t="s">
        <v>142</v>
      </c>
      <c r="G307" s="226"/>
      <c r="H307" s="228" t="s">
        <v>19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141</v>
      </c>
      <c r="AU307" s="235" t="s">
        <v>85</v>
      </c>
      <c r="AV307" s="13" t="s">
        <v>83</v>
      </c>
      <c r="AW307" s="13" t="s">
        <v>37</v>
      </c>
      <c r="AX307" s="13" t="s">
        <v>75</v>
      </c>
      <c r="AY307" s="235" t="s">
        <v>130</v>
      </c>
    </row>
    <row r="308" s="13" customFormat="1">
      <c r="A308" s="13"/>
      <c r="B308" s="225"/>
      <c r="C308" s="226"/>
      <c r="D308" s="227" t="s">
        <v>141</v>
      </c>
      <c r="E308" s="228" t="s">
        <v>19</v>
      </c>
      <c r="F308" s="229" t="s">
        <v>246</v>
      </c>
      <c r="G308" s="226"/>
      <c r="H308" s="228" t="s">
        <v>19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5" t="s">
        <v>141</v>
      </c>
      <c r="AU308" s="235" t="s">
        <v>85</v>
      </c>
      <c r="AV308" s="13" t="s">
        <v>83</v>
      </c>
      <c r="AW308" s="13" t="s">
        <v>37</v>
      </c>
      <c r="AX308" s="13" t="s">
        <v>75</v>
      </c>
      <c r="AY308" s="235" t="s">
        <v>130</v>
      </c>
    </row>
    <row r="309" s="13" customFormat="1">
      <c r="A309" s="13"/>
      <c r="B309" s="225"/>
      <c r="C309" s="226"/>
      <c r="D309" s="227" t="s">
        <v>141</v>
      </c>
      <c r="E309" s="228" t="s">
        <v>19</v>
      </c>
      <c r="F309" s="229" t="s">
        <v>247</v>
      </c>
      <c r="G309" s="226"/>
      <c r="H309" s="228" t="s">
        <v>19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141</v>
      </c>
      <c r="AU309" s="235" t="s">
        <v>85</v>
      </c>
      <c r="AV309" s="13" t="s">
        <v>83</v>
      </c>
      <c r="AW309" s="13" t="s">
        <v>37</v>
      </c>
      <c r="AX309" s="13" t="s">
        <v>75</v>
      </c>
      <c r="AY309" s="235" t="s">
        <v>130</v>
      </c>
    </row>
    <row r="310" s="13" customFormat="1">
      <c r="A310" s="13"/>
      <c r="B310" s="225"/>
      <c r="C310" s="226"/>
      <c r="D310" s="227" t="s">
        <v>141</v>
      </c>
      <c r="E310" s="228" t="s">
        <v>19</v>
      </c>
      <c r="F310" s="229" t="s">
        <v>313</v>
      </c>
      <c r="G310" s="226"/>
      <c r="H310" s="228" t="s">
        <v>19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141</v>
      </c>
      <c r="AU310" s="235" t="s">
        <v>85</v>
      </c>
      <c r="AV310" s="13" t="s">
        <v>83</v>
      </c>
      <c r="AW310" s="13" t="s">
        <v>37</v>
      </c>
      <c r="AX310" s="13" t="s">
        <v>75</v>
      </c>
      <c r="AY310" s="235" t="s">
        <v>130</v>
      </c>
    </row>
    <row r="311" s="14" customFormat="1">
      <c r="A311" s="14"/>
      <c r="B311" s="236"/>
      <c r="C311" s="237"/>
      <c r="D311" s="227" t="s">
        <v>141</v>
      </c>
      <c r="E311" s="238" t="s">
        <v>19</v>
      </c>
      <c r="F311" s="239" t="s">
        <v>314</v>
      </c>
      <c r="G311" s="237"/>
      <c r="H311" s="240">
        <v>5.3049999999999997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6" t="s">
        <v>141</v>
      </c>
      <c r="AU311" s="246" t="s">
        <v>85</v>
      </c>
      <c r="AV311" s="14" t="s">
        <v>85</v>
      </c>
      <c r="AW311" s="14" t="s">
        <v>37</v>
      </c>
      <c r="AX311" s="14" t="s">
        <v>75</v>
      </c>
      <c r="AY311" s="246" t="s">
        <v>130</v>
      </c>
    </row>
    <row r="312" s="13" customFormat="1">
      <c r="A312" s="13"/>
      <c r="B312" s="225"/>
      <c r="C312" s="226"/>
      <c r="D312" s="227" t="s">
        <v>141</v>
      </c>
      <c r="E312" s="228" t="s">
        <v>19</v>
      </c>
      <c r="F312" s="229" t="s">
        <v>251</v>
      </c>
      <c r="G312" s="226"/>
      <c r="H312" s="228" t="s">
        <v>19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141</v>
      </c>
      <c r="AU312" s="235" t="s">
        <v>85</v>
      </c>
      <c r="AV312" s="13" t="s">
        <v>83</v>
      </c>
      <c r="AW312" s="13" t="s">
        <v>37</v>
      </c>
      <c r="AX312" s="13" t="s">
        <v>75</v>
      </c>
      <c r="AY312" s="235" t="s">
        <v>130</v>
      </c>
    </row>
    <row r="313" s="14" customFormat="1">
      <c r="A313" s="14"/>
      <c r="B313" s="236"/>
      <c r="C313" s="237"/>
      <c r="D313" s="227" t="s">
        <v>141</v>
      </c>
      <c r="E313" s="238" t="s">
        <v>19</v>
      </c>
      <c r="F313" s="239" t="s">
        <v>315</v>
      </c>
      <c r="G313" s="237"/>
      <c r="H313" s="240">
        <v>4.1600000000000001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6" t="s">
        <v>141</v>
      </c>
      <c r="AU313" s="246" t="s">
        <v>85</v>
      </c>
      <c r="AV313" s="14" t="s">
        <v>85</v>
      </c>
      <c r="AW313" s="14" t="s">
        <v>37</v>
      </c>
      <c r="AX313" s="14" t="s">
        <v>75</v>
      </c>
      <c r="AY313" s="246" t="s">
        <v>130</v>
      </c>
    </row>
    <row r="314" s="14" customFormat="1">
      <c r="A314" s="14"/>
      <c r="B314" s="236"/>
      <c r="C314" s="237"/>
      <c r="D314" s="227" t="s">
        <v>141</v>
      </c>
      <c r="E314" s="238" t="s">
        <v>19</v>
      </c>
      <c r="F314" s="239" t="s">
        <v>316</v>
      </c>
      <c r="G314" s="237"/>
      <c r="H314" s="240">
        <v>0.94699999999999995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141</v>
      </c>
      <c r="AU314" s="246" t="s">
        <v>85</v>
      </c>
      <c r="AV314" s="14" t="s">
        <v>85</v>
      </c>
      <c r="AW314" s="14" t="s">
        <v>37</v>
      </c>
      <c r="AX314" s="14" t="s">
        <v>75</v>
      </c>
      <c r="AY314" s="246" t="s">
        <v>130</v>
      </c>
    </row>
    <row r="315" s="16" customFormat="1">
      <c r="A315" s="16"/>
      <c r="B315" s="268"/>
      <c r="C315" s="269"/>
      <c r="D315" s="227" t="s">
        <v>141</v>
      </c>
      <c r="E315" s="270" t="s">
        <v>19</v>
      </c>
      <c r="F315" s="271" t="s">
        <v>245</v>
      </c>
      <c r="G315" s="269"/>
      <c r="H315" s="272">
        <v>10.411999999999999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8" t="s">
        <v>141</v>
      </c>
      <c r="AU315" s="278" t="s">
        <v>85</v>
      </c>
      <c r="AV315" s="16" t="s">
        <v>157</v>
      </c>
      <c r="AW315" s="16" t="s">
        <v>37</v>
      </c>
      <c r="AX315" s="16" t="s">
        <v>75</v>
      </c>
      <c r="AY315" s="278" t="s">
        <v>130</v>
      </c>
    </row>
    <row r="316" s="13" customFormat="1">
      <c r="A316" s="13"/>
      <c r="B316" s="225"/>
      <c r="C316" s="226"/>
      <c r="D316" s="227" t="s">
        <v>141</v>
      </c>
      <c r="E316" s="228" t="s">
        <v>19</v>
      </c>
      <c r="F316" s="229" t="s">
        <v>142</v>
      </c>
      <c r="G316" s="226"/>
      <c r="H316" s="228" t="s">
        <v>19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141</v>
      </c>
      <c r="AU316" s="235" t="s">
        <v>85</v>
      </c>
      <c r="AV316" s="13" t="s">
        <v>83</v>
      </c>
      <c r="AW316" s="13" t="s">
        <v>37</v>
      </c>
      <c r="AX316" s="13" t="s">
        <v>75</v>
      </c>
      <c r="AY316" s="235" t="s">
        <v>130</v>
      </c>
    </row>
    <row r="317" s="13" customFormat="1">
      <c r="A317" s="13"/>
      <c r="B317" s="225"/>
      <c r="C317" s="226"/>
      <c r="D317" s="227" t="s">
        <v>141</v>
      </c>
      <c r="E317" s="228" t="s">
        <v>19</v>
      </c>
      <c r="F317" s="229" t="s">
        <v>246</v>
      </c>
      <c r="G317" s="226"/>
      <c r="H317" s="228" t="s">
        <v>19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141</v>
      </c>
      <c r="AU317" s="235" t="s">
        <v>85</v>
      </c>
      <c r="AV317" s="13" t="s">
        <v>83</v>
      </c>
      <c r="AW317" s="13" t="s">
        <v>37</v>
      </c>
      <c r="AX317" s="13" t="s">
        <v>75</v>
      </c>
      <c r="AY317" s="235" t="s">
        <v>130</v>
      </c>
    </row>
    <row r="318" s="13" customFormat="1">
      <c r="A318" s="13"/>
      <c r="B318" s="225"/>
      <c r="C318" s="226"/>
      <c r="D318" s="227" t="s">
        <v>141</v>
      </c>
      <c r="E318" s="228" t="s">
        <v>19</v>
      </c>
      <c r="F318" s="229" t="s">
        <v>247</v>
      </c>
      <c r="G318" s="226"/>
      <c r="H318" s="228" t="s">
        <v>19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141</v>
      </c>
      <c r="AU318" s="235" t="s">
        <v>85</v>
      </c>
      <c r="AV318" s="13" t="s">
        <v>83</v>
      </c>
      <c r="AW318" s="13" t="s">
        <v>37</v>
      </c>
      <c r="AX318" s="13" t="s">
        <v>75</v>
      </c>
      <c r="AY318" s="235" t="s">
        <v>130</v>
      </c>
    </row>
    <row r="319" s="13" customFormat="1">
      <c r="A319" s="13"/>
      <c r="B319" s="225"/>
      <c r="C319" s="226"/>
      <c r="D319" s="227" t="s">
        <v>141</v>
      </c>
      <c r="E319" s="228" t="s">
        <v>19</v>
      </c>
      <c r="F319" s="229" t="s">
        <v>317</v>
      </c>
      <c r="G319" s="226"/>
      <c r="H319" s="228" t="s">
        <v>19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141</v>
      </c>
      <c r="AU319" s="235" t="s">
        <v>85</v>
      </c>
      <c r="AV319" s="13" t="s">
        <v>83</v>
      </c>
      <c r="AW319" s="13" t="s">
        <v>37</v>
      </c>
      <c r="AX319" s="13" t="s">
        <v>75</v>
      </c>
      <c r="AY319" s="235" t="s">
        <v>130</v>
      </c>
    </row>
    <row r="320" s="14" customFormat="1">
      <c r="A320" s="14"/>
      <c r="B320" s="236"/>
      <c r="C320" s="237"/>
      <c r="D320" s="227" t="s">
        <v>141</v>
      </c>
      <c r="E320" s="238" t="s">
        <v>19</v>
      </c>
      <c r="F320" s="239" t="s">
        <v>318</v>
      </c>
      <c r="G320" s="237"/>
      <c r="H320" s="240">
        <v>2.6120000000000001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141</v>
      </c>
      <c r="AU320" s="246" t="s">
        <v>85</v>
      </c>
      <c r="AV320" s="14" t="s">
        <v>85</v>
      </c>
      <c r="AW320" s="14" t="s">
        <v>37</v>
      </c>
      <c r="AX320" s="14" t="s">
        <v>75</v>
      </c>
      <c r="AY320" s="246" t="s">
        <v>130</v>
      </c>
    </row>
    <row r="321" s="14" customFormat="1">
      <c r="A321" s="14"/>
      <c r="B321" s="236"/>
      <c r="C321" s="237"/>
      <c r="D321" s="227" t="s">
        <v>141</v>
      </c>
      <c r="E321" s="238" t="s">
        <v>19</v>
      </c>
      <c r="F321" s="239" t="s">
        <v>319</v>
      </c>
      <c r="G321" s="237"/>
      <c r="H321" s="240">
        <v>0.26100000000000001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6" t="s">
        <v>141</v>
      </c>
      <c r="AU321" s="246" t="s">
        <v>85</v>
      </c>
      <c r="AV321" s="14" t="s">
        <v>85</v>
      </c>
      <c r="AW321" s="14" t="s">
        <v>37</v>
      </c>
      <c r="AX321" s="14" t="s">
        <v>75</v>
      </c>
      <c r="AY321" s="246" t="s">
        <v>130</v>
      </c>
    </row>
    <row r="322" s="16" customFormat="1">
      <c r="A322" s="16"/>
      <c r="B322" s="268"/>
      <c r="C322" s="269"/>
      <c r="D322" s="227" t="s">
        <v>141</v>
      </c>
      <c r="E322" s="270" t="s">
        <v>19</v>
      </c>
      <c r="F322" s="271" t="s">
        <v>245</v>
      </c>
      <c r="G322" s="269"/>
      <c r="H322" s="272">
        <v>2.8730000000000002</v>
      </c>
      <c r="I322" s="273"/>
      <c r="J322" s="269"/>
      <c r="K322" s="269"/>
      <c r="L322" s="274"/>
      <c r="M322" s="275"/>
      <c r="N322" s="276"/>
      <c r="O322" s="276"/>
      <c r="P322" s="276"/>
      <c r="Q322" s="276"/>
      <c r="R322" s="276"/>
      <c r="S322" s="276"/>
      <c r="T322" s="277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78" t="s">
        <v>141</v>
      </c>
      <c r="AU322" s="278" t="s">
        <v>85</v>
      </c>
      <c r="AV322" s="16" t="s">
        <v>157</v>
      </c>
      <c r="AW322" s="16" t="s">
        <v>37</v>
      </c>
      <c r="AX322" s="16" t="s">
        <v>75</v>
      </c>
      <c r="AY322" s="278" t="s">
        <v>130</v>
      </c>
    </row>
    <row r="323" s="15" customFormat="1">
      <c r="A323" s="15"/>
      <c r="B323" s="247"/>
      <c r="C323" s="248"/>
      <c r="D323" s="227" t="s">
        <v>141</v>
      </c>
      <c r="E323" s="249" t="s">
        <v>19</v>
      </c>
      <c r="F323" s="250" t="s">
        <v>145</v>
      </c>
      <c r="G323" s="248"/>
      <c r="H323" s="251">
        <v>13.518999999999998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7" t="s">
        <v>141</v>
      </c>
      <c r="AU323" s="257" t="s">
        <v>85</v>
      </c>
      <c r="AV323" s="15" t="s">
        <v>137</v>
      </c>
      <c r="AW323" s="15" t="s">
        <v>37</v>
      </c>
      <c r="AX323" s="15" t="s">
        <v>83</v>
      </c>
      <c r="AY323" s="257" t="s">
        <v>130</v>
      </c>
    </row>
    <row r="324" s="2" customFormat="1" ht="21.75" customHeight="1">
      <c r="A324" s="41"/>
      <c r="B324" s="42"/>
      <c r="C324" s="207" t="s">
        <v>320</v>
      </c>
      <c r="D324" s="207" t="s">
        <v>132</v>
      </c>
      <c r="E324" s="208" t="s">
        <v>321</v>
      </c>
      <c r="F324" s="209" t="s">
        <v>322</v>
      </c>
      <c r="G324" s="210" t="s">
        <v>225</v>
      </c>
      <c r="H324" s="211">
        <v>46.978000000000002</v>
      </c>
      <c r="I324" s="212"/>
      <c r="J324" s="213">
        <f>ROUND(I324*H324,2)</f>
        <v>0</v>
      </c>
      <c r="K324" s="209" t="s">
        <v>136</v>
      </c>
      <c r="L324" s="47"/>
      <c r="M324" s="214" t="s">
        <v>19</v>
      </c>
      <c r="N324" s="215" t="s">
        <v>46</v>
      </c>
      <c r="O324" s="87"/>
      <c r="P324" s="216">
        <f>O324*H324</f>
        <v>0</v>
      </c>
      <c r="Q324" s="216">
        <v>0.0027499999999999998</v>
      </c>
      <c r="R324" s="216">
        <f>Q324*H324</f>
        <v>0.12918949999999999</v>
      </c>
      <c r="S324" s="216">
        <v>0</v>
      </c>
      <c r="T324" s="217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8" t="s">
        <v>137</v>
      </c>
      <c r="AT324" s="218" t="s">
        <v>132</v>
      </c>
      <c r="AU324" s="218" t="s">
        <v>85</v>
      </c>
      <c r="AY324" s="20" t="s">
        <v>130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20" t="s">
        <v>83</v>
      </c>
      <c r="BK324" s="219">
        <f>ROUND(I324*H324,2)</f>
        <v>0</v>
      </c>
      <c r="BL324" s="20" t="s">
        <v>137</v>
      </c>
      <c r="BM324" s="218" t="s">
        <v>323</v>
      </c>
    </row>
    <row r="325" s="2" customFormat="1">
      <c r="A325" s="41"/>
      <c r="B325" s="42"/>
      <c r="C325" s="43"/>
      <c r="D325" s="220" t="s">
        <v>139</v>
      </c>
      <c r="E325" s="43"/>
      <c r="F325" s="221" t="s">
        <v>324</v>
      </c>
      <c r="G325" s="43"/>
      <c r="H325" s="43"/>
      <c r="I325" s="222"/>
      <c r="J325" s="43"/>
      <c r="K325" s="43"/>
      <c r="L325" s="47"/>
      <c r="M325" s="223"/>
      <c r="N325" s="224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139</v>
      </c>
      <c r="AU325" s="20" t="s">
        <v>85</v>
      </c>
    </row>
    <row r="326" s="13" customFormat="1">
      <c r="A326" s="13"/>
      <c r="B326" s="225"/>
      <c r="C326" s="226"/>
      <c r="D326" s="227" t="s">
        <v>141</v>
      </c>
      <c r="E326" s="228" t="s">
        <v>19</v>
      </c>
      <c r="F326" s="229" t="s">
        <v>142</v>
      </c>
      <c r="G326" s="226"/>
      <c r="H326" s="228" t="s">
        <v>19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5" t="s">
        <v>141</v>
      </c>
      <c r="AU326" s="235" t="s">
        <v>85</v>
      </c>
      <c r="AV326" s="13" t="s">
        <v>83</v>
      </c>
      <c r="AW326" s="13" t="s">
        <v>37</v>
      </c>
      <c r="AX326" s="13" t="s">
        <v>75</v>
      </c>
      <c r="AY326" s="235" t="s">
        <v>130</v>
      </c>
    </row>
    <row r="327" s="13" customFormat="1">
      <c r="A327" s="13"/>
      <c r="B327" s="225"/>
      <c r="C327" s="226"/>
      <c r="D327" s="227" t="s">
        <v>141</v>
      </c>
      <c r="E327" s="228" t="s">
        <v>19</v>
      </c>
      <c r="F327" s="229" t="s">
        <v>309</v>
      </c>
      <c r="G327" s="226"/>
      <c r="H327" s="228" t="s">
        <v>19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141</v>
      </c>
      <c r="AU327" s="235" t="s">
        <v>85</v>
      </c>
      <c r="AV327" s="13" t="s">
        <v>83</v>
      </c>
      <c r="AW327" s="13" t="s">
        <v>37</v>
      </c>
      <c r="AX327" s="13" t="s">
        <v>75</v>
      </c>
      <c r="AY327" s="235" t="s">
        <v>130</v>
      </c>
    </row>
    <row r="328" s="13" customFormat="1">
      <c r="A328" s="13"/>
      <c r="B328" s="225"/>
      <c r="C328" s="226"/>
      <c r="D328" s="227" t="s">
        <v>141</v>
      </c>
      <c r="E328" s="228" t="s">
        <v>19</v>
      </c>
      <c r="F328" s="229" t="s">
        <v>310</v>
      </c>
      <c r="G328" s="226"/>
      <c r="H328" s="228" t="s">
        <v>19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141</v>
      </c>
      <c r="AU328" s="235" t="s">
        <v>85</v>
      </c>
      <c r="AV328" s="13" t="s">
        <v>83</v>
      </c>
      <c r="AW328" s="13" t="s">
        <v>37</v>
      </c>
      <c r="AX328" s="13" t="s">
        <v>75</v>
      </c>
      <c r="AY328" s="235" t="s">
        <v>130</v>
      </c>
    </row>
    <row r="329" s="14" customFormat="1">
      <c r="A329" s="14"/>
      <c r="B329" s="236"/>
      <c r="C329" s="237"/>
      <c r="D329" s="227" t="s">
        <v>141</v>
      </c>
      <c r="E329" s="238" t="s">
        <v>19</v>
      </c>
      <c r="F329" s="239" t="s">
        <v>325</v>
      </c>
      <c r="G329" s="237"/>
      <c r="H329" s="240">
        <v>3.4500000000000002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141</v>
      </c>
      <c r="AU329" s="246" t="s">
        <v>85</v>
      </c>
      <c r="AV329" s="14" t="s">
        <v>85</v>
      </c>
      <c r="AW329" s="14" t="s">
        <v>37</v>
      </c>
      <c r="AX329" s="14" t="s">
        <v>75</v>
      </c>
      <c r="AY329" s="246" t="s">
        <v>130</v>
      </c>
    </row>
    <row r="330" s="16" customFormat="1">
      <c r="A330" s="16"/>
      <c r="B330" s="268"/>
      <c r="C330" s="269"/>
      <c r="D330" s="227" t="s">
        <v>141</v>
      </c>
      <c r="E330" s="270" t="s">
        <v>19</v>
      </c>
      <c r="F330" s="271" t="s">
        <v>245</v>
      </c>
      <c r="G330" s="269"/>
      <c r="H330" s="272">
        <v>3.4500000000000002</v>
      </c>
      <c r="I330" s="273"/>
      <c r="J330" s="269"/>
      <c r="K330" s="269"/>
      <c r="L330" s="274"/>
      <c r="M330" s="275"/>
      <c r="N330" s="276"/>
      <c r="O330" s="276"/>
      <c r="P330" s="276"/>
      <c r="Q330" s="276"/>
      <c r="R330" s="276"/>
      <c r="S330" s="276"/>
      <c r="T330" s="277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8" t="s">
        <v>141</v>
      </c>
      <c r="AU330" s="278" t="s">
        <v>85</v>
      </c>
      <c r="AV330" s="16" t="s">
        <v>157</v>
      </c>
      <c r="AW330" s="16" t="s">
        <v>37</v>
      </c>
      <c r="AX330" s="16" t="s">
        <v>75</v>
      </c>
      <c r="AY330" s="278" t="s">
        <v>130</v>
      </c>
    </row>
    <row r="331" s="13" customFormat="1">
      <c r="A331" s="13"/>
      <c r="B331" s="225"/>
      <c r="C331" s="226"/>
      <c r="D331" s="227" t="s">
        <v>141</v>
      </c>
      <c r="E331" s="228" t="s">
        <v>19</v>
      </c>
      <c r="F331" s="229" t="s">
        <v>142</v>
      </c>
      <c r="G331" s="226"/>
      <c r="H331" s="228" t="s">
        <v>19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141</v>
      </c>
      <c r="AU331" s="235" t="s">
        <v>85</v>
      </c>
      <c r="AV331" s="13" t="s">
        <v>83</v>
      </c>
      <c r="AW331" s="13" t="s">
        <v>37</v>
      </c>
      <c r="AX331" s="13" t="s">
        <v>75</v>
      </c>
      <c r="AY331" s="235" t="s">
        <v>130</v>
      </c>
    </row>
    <row r="332" s="13" customFormat="1">
      <c r="A332" s="13"/>
      <c r="B332" s="225"/>
      <c r="C332" s="226"/>
      <c r="D332" s="227" t="s">
        <v>141</v>
      </c>
      <c r="E332" s="228" t="s">
        <v>19</v>
      </c>
      <c r="F332" s="229" t="s">
        <v>246</v>
      </c>
      <c r="G332" s="226"/>
      <c r="H332" s="228" t="s">
        <v>19</v>
      </c>
      <c r="I332" s="230"/>
      <c r="J332" s="226"/>
      <c r="K332" s="226"/>
      <c r="L332" s="231"/>
      <c r="M332" s="232"/>
      <c r="N332" s="233"/>
      <c r="O332" s="233"/>
      <c r="P332" s="233"/>
      <c r="Q332" s="233"/>
      <c r="R332" s="233"/>
      <c r="S332" s="233"/>
      <c r="T332" s="23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5" t="s">
        <v>141</v>
      </c>
      <c r="AU332" s="235" t="s">
        <v>85</v>
      </c>
      <c r="AV332" s="13" t="s">
        <v>83</v>
      </c>
      <c r="AW332" s="13" t="s">
        <v>37</v>
      </c>
      <c r="AX332" s="13" t="s">
        <v>75</v>
      </c>
      <c r="AY332" s="235" t="s">
        <v>130</v>
      </c>
    </row>
    <row r="333" s="13" customFormat="1">
      <c r="A333" s="13"/>
      <c r="B333" s="225"/>
      <c r="C333" s="226"/>
      <c r="D333" s="227" t="s">
        <v>141</v>
      </c>
      <c r="E333" s="228" t="s">
        <v>19</v>
      </c>
      <c r="F333" s="229" t="s">
        <v>247</v>
      </c>
      <c r="G333" s="226"/>
      <c r="H333" s="228" t="s">
        <v>19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141</v>
      </c>
      <c r="AU333" s="235" t="s">
        <v>85</v>
      </c>
      <c r="AV333" s="13" t="s">
        <v>83</v>
      </c>
      <c r="AW333" s="13" t="s">
        <v>37</v>
      </c>
      <c r="AX333" s="13" t="s">
        <v>75</v>
      </c>
      <c r="AY333" s="235" t="s">
        <v>130</v>
      </c>
    </row>
    <row r="334" s="13" customFormat="1">
      <c r="A334" s="13"/>
      <c r="B334" s="225"/>
      <c r="C334" s="226"/>
      <c r="D334" s="227" t="s">
        <v>141</v>
      </c>
      <c r="E334" s="228" t="s">
        <v>19</v>
      </c>
      <c r="F334" s="229" t="s">
        <v>317</v>
      </c>
      <c r="G334" s="226"/>
      <c r="H334" s="228" t="s">
        <v>19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141</v>
      </c>
      <c r="AU334" s="235" t="s">
        <v>85</v>
      </c>
      <c r="AV334" s="13" t="s">
        <v>83</v>
      </c>
      <c r="AW334" s="13" t="s">
        <v>37</v>
      </c>
      <c r="AX334" s="13" t="s">
        <v>75</v>
      </c>
      <c r="AY334" s="235" t="s">
        <v>130</v>
      </c>
    </row>
    <row r="335" s="14" customFormat="1">
      <c r="A335" s="14"/>
      <c r="B335" s="236"/>
      <c r="C335" s="237"/>
      <c r="D335" s="227" t="s">
        <v>141</v>
      </c>
      <c r="E335" s="238" t="s">
        <v>19</v>
      </c>
      <c r="F335" s="239" t="s">
        <v>326</v>
      </c>
      <c r="G335" s="237"/>
      <c r="H335" s="240">
        <v>43.527999999999999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6" t="s">
        <v>141</v>
      </c>
      <c r="AU335" s="246" t="s">
        <v>85</v>
      </c>
      <c r="AV335" s="14" t="s">
        <v>85</v>
      </c>
      <c r="AW335" s="14" t="s">
        <v>37</v>
      </c>
      <c r="AX335" s="14" t="s">
        <v>75</v>
      </c>
      <c r="AY335" s="246" t="s">
        <v>130</v>
      </c>
    </row>
    <row r="336" s="16" customFormat="1">
      <c r="A336" s="16"/>
      <c r="B336" s="268"/>
      <c r="C336" s="269"/>
      <c r="D336" s="227" t="s">
        <v>141</v>
      </c>
      <c r="E336" s="270" t="s">
        <v>19</v>
      </c>
      <c r="F336" s="271" t="s">
        <v>245</v>
      </c>
      <c r="G336" s="269"/>
      <c r="H336" s="272">
        <v>43.527999999999999</v>
      </c>
      <c r="I336" s="273"/>
      <c r="J336" s="269"/>
      <c r="K336" s="269"/>
      <c r="L336" s="274"/>
      <c r="M336" s="275"/>
      <c r="N336" s="276"/>
      <c r="O336" s="276"/>
      <c r="P336" s="276"/>
      <c r="Q336" s="276"/>
      <c r="R336" s="276"/>
      <c r="S336" s="276"/>
      <c r="T336" s="277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78" t="s">
        <v>141</v>
      </c>
      <c r="AU336" s="278" t="s">
        <v>85</v>
      </c>
      <c r="AV336" s="16" t="s">
        <v>157</v>
      </c>
      <c r="AW336" s="16" t="s">
        <v>37</v>
      </c>
      <c r="AX336" s="16" t="s">
        <v>75</v>
      </c>
      <c r="AY336" s="278" t="s">
        <v>130</v>
      </c>
    </row>
    <row r="337" s="15" customFormat="1">
      <c r="A337" s="15"/>
      <c r="B337" s="247"/>
      <c r="C337" s="248"/>
      <c r="D337" s="227" t="s">
        <v>141</v>
      </c>
      <c r="E337" s="249" t="s">
        <v>19</v>
      </c>
      <c r="F337" s="250" t="s">
        <v>145</v>
      </c>
      <c r="G337" s="248"/>
      <c r="H337" s="251">
        <v>46.978000000000002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57" t="s">
        <v>141</v>
      </c>
      <c r="AU337" s="257" t="s">
        <v>85</v>
      </c>
      <c r="AV337" s="15" t="s">
        <v>137</v>
      </c>
      <c r="AW337" s="15" t="s">
        <v>37</v>
      </c>
      <c r="AX337" s="15" t="s">
        <v>83</v>
      </c>
      <c r="AY337" s="257" t="s">
        <v>130</v>
      </c>
    </row>
    <row r="338" s="2" customFormat="1" ht="21.75" customHeight="1">
      <c r="A338" s="41"/>
      <c r="B338" s="42"/>
      <c r="C338" s="207" t="s">
        <v>327</v>
      </c>
      <c r="D338" s="207" t="s">
        <v>132</v>
      </c>
      <c r="E338" s="208" t="s">
        <v>328</v>
      </c>
      <c r="F338" s="209" t="s">
        <v>329</v>
      </c>
      <c r="G338" s="210" t="s">
        <v>225</v>
      </c>
      <c r="H338" s="211">
        <v>46.978000000000002</v>
      </c>
      <c r="I338" s="212"/>
      <c r="J338" s="213">
        <f>ROUND(I338*H338,2)</f>
        <v>0</v>
      </c>
      <c r="K338" s="209" t="s">
        <v>136</v>
      </c>
      <c r="L338" s="47"/>
      <c r="M338" s="214" t="s">
        <v>19</v>
      </c>
      <c r="N338" s="215" t="s">
        <v>46</v>
      </c>
      <c r="O338" s="87"/>
      <c r="P338" s="216">
        <f>O338*H338</f>
        <v>0</v>
      </c>
      <c r="Q338" s="216">
        <v>0</v>
      </c>
      <c r="R338" s="216">
        <f>Q338*H338</f>
        <v>0</v>
      </c>
      <c r="S338" s="216">
        <v>0</v>
      </c>
      <c r="T338" s="217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8" t="s">
        <v>137</v>
      </c>
      <c r="AT338" s="218" t="s">
        <v>132</v>
      </c>
      <c r="AU338" s="218" t="s">
        <v>85</v>
      </c>
      <c r="AY338" s="20" t="s">
        <v>130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20" t="s">
        <v>83</v>
      </c>
      <c r="BK338" s="219">
        <f>ROUND(I338*H338,2)</f>
        <v>0</v>
      </c>
      <c r="BL338" s="20" t="s">
        <v>137</v>
      </c>
      <c r="BM338" s="218" t="s">
        <v>330</v>
      </c>
    </row>
    <row r="339" s="2" customFormat="1">
      <c r="A339" s="41"/>
      <c r="B339" s="42"/>
      <c r="C339" s="43"/>
      <c r="D339" s="220" t="s">
        <v>139</v>
      </c>
      <c r="E339" s="43"/>
      <c r="F339" s="221" t="s">
        <v>331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139</v>
      </c>
      <c r="AU339" s="20" t="s">
        <v>85</v>
      </c>
    </row>
    <row r="340" s="13" customFormat="1">
      <c r="A340" s="13"/>
      <c r="B340" s="225"/>
      <c r="C340" s="226"/>
      <c r="D340" s="227" t="s">
        <v>141</v>
      </c>
      <c r="E340" s="228" t="s">
        <v>19</v>
      </c>
      <c r="F340" s="229" t="s">
        <v>142</v>
      </c>
      <c r="G340" s="226"/>
      <c r="H340" s="228" t="s">
        <v>19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141</v>
      </c>
      <c r="AU340" s="235" t="s">
        <v>85</v>
      </c>
      <c r="AV340" s="13" t="s">
        <v>83</v>
      </c>
      <c r="AW340" s="13" t="s">
        <v>37</v>
      </c>
      <c r="AX340" s="13" t="s">
        <v>75</v>
      </c>
      <c r="AY340" s="235" t="s">
        <v>130</v>
      </c>
    </row>
    <row r="341" s="13" customFormat="1">
      <c r="A341" s="13"/>
      <c r="B341" s="225"/>
      <c r="C341" s="226"/>
      <c r="D341" s="227" t="s">
        <v>141</v>
      </c>
      <c r="E341" s="228" t="s">
        <v>19</v>
      </c>
      <c r="F341" s="229" t="s">
        <v>309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141</v>
      </c>
      <c r="AU341" s="235" t="s">
        <v>85</v>
      </c>
      <c r="AV341" s="13" t="s">
        <v>83</v>
      </c>
      <c r="AW341" s="13" t="s">
        <v>37</v>
      </c>
      <c r="AX341" s="13" t="s">
        <v>75</v>
      </c>
      <c r="AY341" s="235" t="s">
        <v>130</v>
      </c>
    </row>
    <row r="342" s="13" customFormat="1">
      <c r="A342" s="13"/>
      <c r="B342" s="225"/>
      <c r="C342" s="226"/>
      <c r="D342" s="227" t="s">
        <v>141</v>
      </c>
      <c r="E342" s="228" t="s">
        <v>19</v>
      </c>
      <c r="F342" s="229" t="s">
        <v>310</v>
      </c>
      <c r="G342" s="226"/>
      <c r="H342" s="228" t="s">
        <v>19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141</v>
      </c>
      <c r="AU342" s="235" t="s">
        <v>85</v>
      </c>
      <c r="AV342" s="13" t="s">
        <v>83</v>
      </c>
      <c r="AW342" s="13" t="s">
        <v>37</v>
      </c>
      <c r="AX342" s="13" t="s">
        <v>75</v>
      </c>
      <c r="AY342" s="235" t="s">
        <v>130</v>
      </c>
    </row>
    <row r="343" s="14" customFormat="1">
      <c r="A343" s="14"/>
      <c r="B343" s="236"/>
      <c r="C343" s="237"/>
      <c r="D343" s="227" t="s">
        <v>141</v>
      </c>
      <c r="E343" s="238" t="s">
        <v>19</v>
      </c>
      <c r="F343" s="239" t="s">
        <v>325</v>
      </c>
      <c r="G343" s="237"/>
      <c r="H343" s="240">
        <v>3.4500000000000002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141</v>
      </c>
      <c r="AU343" s="246" t="s">
        <v>85</v>
      </c>
      <c r="AV343" s="14" t="s">
        <v>85</v>
      </c>
      <c r="AW343" s="14" t="s">
        <v>37</v>
      </c>
      <c r="AX343" s="14" t="s">
        <v>75</v>
      </c>
      <c r="AY343" s="246" t="s">
        <v>130</v>
      </c>
    </row>
    <row r="344" s="16" customFormat="1">
      <c r="A344" s="16"/>
      <c r="B344" s="268"/>
      <c r="C344" s="269"/>
      <c r="D344" s="227" t="s">
        <v>141</v>
      </c>
      <c r="E344" s="270" t="s">
        <v>19</v>
      </c>
      <c r="F344" s="271" t="s">
        <v>245</v>
      </c>
      <c r="G344" s="269"/>
      <c r="H344" s="272">
        <v>3.4500000000000002</v>
      </c>
      <c r="I344" s="273"/>
      <c r="J344" s="269"/>
      <c r="K344" s="269"/>
      <c r="L344" s="274"/>
      <c r="M344" s="275"/>
      <c r="N344" s="276"/>
      <c r="O344" s="276"/>
      <c r="P344" s="276"/>
      <c r="Q344" s="276"/>
      <c r="R344" s="276"/>
      <c r="S344" s="276"/>
      <c r="T344" s="277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78" t="s">
        <v>141</v>
      </c>
      <c r="AU344" s="278" t="s">
        <v>85</v>
      </c>
      <c r="AV344" s="16" t="s">
        <v>157</v>
      </c>
      <c r="AW344" s="16" t="s">
        <v>37</v>
      </c>
      <c r="AX344" s="16" t="s">
        <v>75</v>
      </c>
      <c r="AY344" s="278" t="s">
        <v>130</v>
      </c>
    </row>
    <row r="345" s="13" customFormat="1">
      <c r="A345" s="13"/>
      <c r="B345" s="225"/>
      <c r="C345" s="226"/>
      <c r="D345" s="227" t="s">
        <v>141</v>
      </c>
      <c r="E345" s="228" t="s">
        <v>19</v>
      </c>
      <c r="F345" s="229" t="s">
        <v>142</v>
      </c>
      <c r="G345" s="226"/>
      <c r="H345" s="228" t="s">
        <v>19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141</v>
      </c>
      <c r="AU345" s="235" t="s">
        <v>85</v>
      </c>
      <c r="AV345" s="13" t="s">
        <v>83</v>
      </c>
      <c r="AW345" s="13" t="s">
        <v>37</v>
      </c>
      <c r="AX345" s="13" t="s">
        <v>75</v>
      </c>
      <c r="AY345" s="235" t="s">
        <v>130</v>
      </c>
    </row>
    <row r="346" s="13" customFormat="1">
      <c r="A346" s="13"/>
      <c r="B346" s="225"/>
      <c r="C346" s="226"/>
      <c r="D346" s="227" t="s">
        <v>141</v>
      </c>
      <c r="E346" s="228" t="s">
        <v>19</v>
      </c>
      <c r="F346" s="229" t="s">
        <v>246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141</v>
      </c>
      <c r="AU346" s="235" t="s">
        <v>85</v>
      </c>
      <c r="AV346" s="13" t="s">
        <v>83</v>
      </c>
      <c r="AW346" s="13" t="s">
        <v>37</v>
      </c>
      <c r="AX346" s="13" t="s">
        <v>75</v>
      </c>
      <c r="AY346" s="235" t="s">
        <v>130</v>
      </c>
    </row>
    <row r="347" s="13" customFormat="1">
      <c r="A347" s="13"/>
      <c r="B347" s="225"/>
      <c r="C347" s="226"/>
      <c r="D347" s="227" t="s">
        <v>141</v>
      </c>
      <c r="E347" s="228" t="s">
        <v>19</v>
      </c>
      <c r="F347" s="229" t="s">
        <v>247</v>
      </c>
      <c r="G347" s="226"/>
      <c r="H347" s="228" t="s">
        <v>19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141</v>
      </c>
      <c r="AU347" s="235" t="s">
        <v>85</v>
      </c>
      <c r="AV347" s="13" t="s">
        <v>83</v>
      </c>
      <c r="AW347" s="13" t="s">
        <v>37</v>
      </c>
      <c r="AX347" s="13" t="s">
        <v>75</v>
      </c>
      <c r="AY347" s="235" t="s">
        <v>130</v>
      </c>
    </row>
    <row r="348" s="13" customFormat="1">
      <c r="A348" s="13"/>
      <c r="B348" s="225"/>
      <c r="C348" s="226"/>
      <c r="D348" s="227" t="s">
        <v>141</v>
      </c>
      <c r="E348" s="228" t="s">
        <v>19</v>
      </c>
      <c r="F348" s="229" t="s">
        <v>317</v>
      </c>
      <c r="G348" s="226"/>
      <c r="H348" s="228" t="s">
        <v>19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141</v>
      </c>
      <c r="AU348" s="235" t="s">
        <v>85</v>
      </c>
      <c r="AV348" s="13" t="s">
        <v>83</v>
      </c>
      <c r="AW348" s="13" t="s">
        <v>37</v>
      </c>
      <c r="AX348" s="13" t="s">
        <v>75</v>
      </c>
      <c r="AY348" s="235" t="s">
        <v>130</v>
      </c>
    </row>
    <row r="349" s="14" customFormat="1">
      <c r="A349" s="14"/>
      <c r="B349" s="236"/>
      <c r="C349" s="237"/>
      <c r="D349" s="227" t="s">
        <v>141</v>
      </c>
      <c r="E349" s="238" t="s">
        <v>19</v>
      </c>
      <c r="F349" s="239" t="s">
        <v>326</v>
      </c>
      <c r="G349" s="237"/>
      <c r="H349" s="240">
        <v>43.527999999999999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141</v>
      </c>
      <c r="AU349" s="246" t="s">
        <v>85</v>
      </c>
      <c r="AV349" s="14" t="s">
        <v>85</v>
      </c>
      <c r="AW349" s="14" t="s">
        <v>37</v>
      </c>
      <c r="AX349" s="14" t="s">
        <v>75</v>
      </c>
      <c r="AY349" s="246" t="s">
        <v>130</v>
      </c>
    </row>
    <row r="350" s="16" customFormat="1">
      <c r="A350" s="16"/>
      <c r="B350" s="268"/>
      <c r="C350" s="269"/>
      <c r="D350" s="227" t="s">
        <v>141</v>
      </c>
      <c r="E350" s="270" t="s">
        <v>19</v>
      </c>
      <c r="F350" s="271" t="s">
        <v>245</v>
      </c>
      <c r="G350" s="269"/>
      <c r="H350" s="272">
        <v>43.527999999999999</v>
      </c>
      <c r="I350" s="273"/>
      <c r="J350" s="269"/>
      <c r="K350" s="269"/>
      <c r="L350" s="274"/>
      <c r="M350" s="275"/>
      <c r="N350" s="276"/>
      <c r="O350" s="276"/>
      <c r="P350" s="276"/>
      <c r="Q350" s="276"/>
      <c r="R350" s="276"/>
      <c r="S350" s="276"/>
      <c r="T350" s="277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78" t="s">
        <v>141</v>
      </c>
      <c r="AU350" s="278" t="s">
        <v>85</v>
      </c>
      <c r="AV350" s="16" t="s">
        <v>157</v>
      </c>
      <c r="AW350" s="16" t="s">
        <v>37</v>
      </c>
      <c r="AX350" s="16" t="s">
        <v>75</v>
      </c>
      <c r="AY350" s="278" t="s">
        <v>130</v>
      </c>
    </row>
    <row r="351" s="15" customFormat="1">
      <c r="A351" s="15"/>
      <c r="B351" s="247"/>
      <c r="C351" s="248"/>
      <c r="D351" s="227" t="s">
        <v>141</v>
      </c>
      <c r="E351" s="249" t="s">
        <v>19</v>
      </c>
      <c r="F351" s="250" t="s">
        <v>145</v>
      </c>
      <c r="G351" s="248"/>
      <c r="H351" s="251">
        <v>46.978000000000002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141</v>
      </c>
      <c r="AU351" s="257" t="s">
        <v>85</v>
      </c>
      <c r="AV351" s="15" t="s">
        <v>137</v>
      </c>
      <c r="AW351" s="15" t="s">
        <v>37</v>
      </c>
      <c r="AX351" s="15" t="s">
        <v>83</v>
      </c>
      <c r="AY351" s="257" t="s">
        <v>130</v>
      </c>
    </row>
    <row r="352" s="2" customFormat="1" ht="16.5" customHeight="1">
      <c r="A352" s="41"/>
      <c r="B352" s="42"/>
      <c r="C352" s="207" t="s">
        <v>332</v>
      </c>
      <c r="D352" s="207" t="s">
        <v>132</v>
      </c>
      <c r="E352" s="208" t="s">
        <v>333</v>
      </c>
      <c r="F352" s="209" t="s">
        <v>334</v>
      </c>
      <c r="G352" s="210" t="s">
        <v>225</v>
      </c>
      <c r="H352" s="211">
        <v>47.688000000000002</v>
      </c>
      <c r="I352" s="212"/>
      <c r="J352" s="213">
        <f>ROUND(I352*H352,2)</f>
        <v>0</v>
      </c>
      <c r="K352" s="209" t="s">
        <v>136</v>
      </c>
      <c r="L352" s="47"/>
      <c r="M352" s="214" t="s">
        <v>19</v>
      </c>
      <c r="N352" s="215" t="s">
        <v>46</v>
      </c>
      <c r="O352" s="87"/>
      <c r="P352" s="216">
        <f>O352*H352</f>
        <v>0</v>
      </c>
      <c r="Q352" s="216">
        <v>0.00346</v>
      </c>
      <c r="R352" s="216">
        <f>Q352*H352</f>
        <v>0.16500048000000001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137</v>
      </c>
      <c r="AT352" s="218" t="s">
        <v>132</v>
      </c>
      <c r="AU352" s="218" t="s">
        <v>85</v>
      </c>
      <c r="AY352" s="20" t="s">
        <v>130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83</v>
      </c>
      <c r="BK352" s="219">
        <f>ROUND(I352*H352,2)</f>
        <v>0</v>
      </c>
      <c r="BL352" s="20" t="s">
        <v>137</v>
      </c>
      <c r="BM352" s="218" t="s">
        <v>335</v>
      </c>
    </row>
    <row r="353" s="2" customFormat="1">
      <c r="A353" s="41"/>
      <c r="B353" s="42"/>
      <c r="C353" s="43"/>
      <c r="D353" s="220" t="s">
        <v>139</v>
      </c>
      <c r="E353" s="43"/>
      <c r="F353" s="221" t="s">
        <v>336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139</v>
      </c>
      <c r="AU353" s="20" t="s">
        <v>85</v>
      </c>
    </row>
    <row r="354" s="13" customFormat="1">
      <c r="A354" s="13"/>
      <c r="B354" s="225"/>
      <c r="C354" s="226"/>
      <c r="D354" s="227" t="s">
        <v>141</v>
      </c>
      <c r="E354" s="228" t="s">
        <v>19</v>
      </c>
      <c r="F354" s="229" t="s">
        <v>142</v>
      </c>
      <c r="G354" s="226"/>
      <c r="H354" s="228" t="s">
        <v>19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141</v>
      </c>
      <c r="AU354" s="235" t="s">
        <v>85</v>
      </c>
      <c r="AV354" s="13" t="s">
        <v>83</v>
      </c>
      <c r="AW354" s="13" t="s">
        <v>37</v>
      </c>
      <c r="AX354" s="13" t="s">
        <v>75</v>
      </c>
      <c r="AY354" s="235" t="s">
        <v>130</v>
      </c>
    </row>
    <row r="355" s="13" customFormat="1">
      <c r="A355" s="13"/>
      <c r="B355" s="225"/>
      <c r="C355" s="226"/>
      <c r="D355" s="227" t="s">
        <v>141</v>
      </c>
      <c r="E355" s="228" t="s">
        <v>19</v>
      </c>
      <c r="F355" s="229" t="s">
        <v>246</v>
      </c>
      <c r="G355" s="226"/>
      <c r="H355" s="228" t="s">
        <v>19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141</v>
      </c>
      <c r="AU355" s="235" t="s">
        <v>85</v>
      </c>
      <c r="AV355" s="13" t="s">
        <v>83</v>
      </c>
      <c r="AW355" s="13" t="s">
        <v>37</v>
      </c>
      <c r="AX355" s="13" t="s">
        <v>75</v>
      </c>
      <c r="AY355" s="235" t="s">
        <v>130</v>
      </c>
    </row>
    <row r="356" s="13" customFormat="1">
      <c r="A356" s="13"/>
      <c r="B356" s="225"/>
      <c r="C356" s="226"/>
      <c r="D356" s="227" t="s">
        <v>141</v>
      </c>
      <c r="E356" s="228" t="s">
        <v>19</v>
      </c>
      <c r="F356" s="229" t="s">
        <v>247</v>
      </c>
      <c r="G356" s="226"/>
      <c r="H356" s="228" t="s">
        <v>19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141</v>
      </c>
      <c r="AU356" s="235" t="s">
        <v>85</v>
      </c>
      <c r="AV356" s="13" t="s">
        <v>83</v>
      </c>
      <c r="AW356" s="13" t="s">
        <v>37</v>
      </c>
      <c r="AX356" s="13" t="s">
        <v>75</v>
      </c>
      <c r="AY356" s="235" t="s">
        <v>130</v>
      </c>
    </row>
    <row r="357" s="13" customFormat="1">
      <c r="A357" s="13"/>
      <c r="B357" s="225"/>
      <c r="C357" s="226"/>
      <c r="D357" s="227" t="s">
        <v>141</v>
      </c>
      <c r="E357" s="228" t="s">
        <v>19</v>
      </c>
      <c r="F357" s="229" t="s">
        <v>337</v>
      </c>
      <c r="G357" s="226"/>
      <c r="H357" s="228" t="s">
        <v>19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141</v>
      </c>
      <c r="AU357" s="235" t="s">
        <v>85</v>
      </c>
      <c r="AV357" s="13" t="s">
        <v>83</v>
      </c>
      <c r="AW357" s="13" t="s">
        <v>37</v>
      </c>
      <c r="AX357" s="13" t="s">
        <v>75</v>
      </c>
      <c r="AY357" s="235" t="s">
        <v>130</v>
      </c>
    </row>
    <row r="358" s="14" customFormat="1">
      <c r="A358" s="14"/>
      <c r="B358" s="236"/>
      <c r="C358" s="237"/>
      <c r="D358" s="227" t="s">
        <v>141</v>
      </c>
      <c r="E358" s="238" t="s">
        <v>19</v>
      </c>
      <c r="F358" s="239" t="s">
        <v>338</v>
      </c>
      <c r="G358" s="237"/>
      <c r="H358" s="240">
        <v>43.527999999999999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141</v>
      </c>
      <c r="AU358" s="246" t="s">
        <v>85</v>
      </c>
      <c r="AV358" s="14" t="s">
        <v>85</v>
      </c>
      <c r="AW358" s="14" t="s">
        <v>37</v>
      </c>
      <c r="AX358" s="14" t="s">
        <v>75</v>
      </c>
      <c r="AY358" s="246" t="s">
        <v>130</v>
      </c>
    </row>
    <row r="359" s="13" customFormat="1">
      <c r="A359" s="13"/>
      <c r="B359" s="225"/>
      <c r="C359" s="226"/>
      <c r="D359" s="227" t="s">
        <v>141</v>
      </c>
      <c r="E359" s="228" t="s">
        <v>19</v>
      </c>
      <c r="F359" s="229" t="s">
        <v>251</v>
      </c>
      <c r="G359" s="226"/>
      <c r="H359" s="228" t="s">
        <v>19</v>
      </c>
      <c r="I359" s="230"/>
      <c r="J359" s="226"/>
      <c r="K359" s="226"/>
      <c r="L359" s="231"/>
      <c r="M359" s="232"/>
      <c r="N359" s="233"/>
      <c r="O359" s="233"/>
      <c r="P359" s="233"/>
      <c r="Q359" s="233"/>
      <c r="R359" s="233"/>
      <c r="S359" s="233"/>
      <c r="T359" s="23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5" t="s">
        <v>141</v>
      </c>
      <c r="AU359" s="235" t="s">
        <v>85</v>
      </c>
      <c r="AV359" s="13" t="s">
        <v>83</v>
      </c>
      <c r="AW359" s="13" t="s">
        <v>37</v>
      </c>
      <c r="AX359" s="13" t="s">
        <v>75</v>
      </c>
      <c r="AY359" s="235" t="s">
        <v>130</v>
      </c>
    </row>
    <row r="360" s="14" customFormat="1">
      <c r="A360" s="14"/>
      <c r="B360" s="236"/>
      <c r="C360" s="237"/>
      <c r="D360" s="227" t="s">
        <v>141</v>
      </c>
      <c r="E360" s="238" t="s">
        <v>19</v>
      </c>
      <c r="F360" s="239" t="s">
        <v>315</v>
      </c>
      <c r="G360" s="237"/>
      <c r="H360" s="240">
        <v>4.1600000000000001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6" t="s">
        <v>141</v>
      </c>
      <c r="AU360" s="246" t="s">
        <v>85</v>
      </c>
      <c r="AV360" s="14" t="s">
        <v>85</v>
      </c>
      <c r="AW360" s="14" t="s">
        <v>37</v>
      </c>
      <c r="AX360" s="14" t="s">
        <v>75</v>
      </c>
      <c r="AY360" s="246" t="s">
        <v>130</v>
      </c>
    </row>
    <row r="361" s="15" customFormat="1">
      <c r="A361" s="15"/>
      <c r="B361" s="247"/>
      <c r="C361" s="248"/>
      <c r="D361" s="227" t="s">
        <v>141</v>
      </c>
      <c r="E361" s="249" t="s">
        <v>19</v>
      </c>
      <c r="F361" s="250" t="s">
        <v>145</v>
      </c>
      <c r="G361" s="248"/>
      <c r="H361" s="251">
        <v>47.688000000000002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7" t="s">
        <v>141</v>
      </c>
      <c r="AU361" s="257" t="s">
        <v>85</v>
      </c>
      <c r="AV361" s="15" t="s">
        <v>137</v>
      </c>
      <c r="AW361" s="15" t="s">
        <v>37</v>
      </c>
      <c r="AX361" s="15" t="s">
        <v>83</v>
      </c>
      <c r="AY361" s="257" t="s">
        <v>130</v>
      </c>
    </row>
    <row r="362" s="2" customFormat="1" ht="16.5" customHeight="1">
      <c r="A362" s="41"/>
      <c r="B362" s="42"/>
      <c r="C362" s="207" t="s">
        <v>339</v>
      </c>
      <c r="D362" s="207" t="s">
        <v>132</v>
      </c>
      <c r="E362" s="208" t="s">
        <v>340</v>
      </c>
      <c r="F362" s="209" t="s">
        <v>341</v>
      </c>
      <c r="G362" s="210" t="s">
        <v>225</v>
      </c>
      <c r="H362" s="211">
        <v>47.688000000000002</v>
      </c>
      <c r="I362" s="212"/>
      <c r="J362" s="213">
        <f>ROUND(I362*H362,2)</f>
        <v>0</v>
      </c>
      <c r="K362" s="209" t="s">
        <v>136</v>
      </c>
      <c r="L362" s="47"/>
      <c r="M362" s="214" t="s">
        <v>19</v>
      </c>
      <c r="N362" s="215" t="s">
        <v>46</v>
      </c>
      <c r="O362" s="87"/>
      <c r="P362" s="216">
        <f>O362*H362</f>
        <v>0</v>
      </c>
      <c r="Q362" s="216">
        <v>0</v>
      </c>
      <c r="R362" s="216">
        <f>Q362*H362</f>
        <v>0</v>
      </c>
      <c r="S362" s="216">
        <v>0</v>
      </c>
      <c r="T362" s="217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8" t="s">
        <v>137</v>
      </c>
      <c r="AT362" s="218" t="s">
        <v>132</v>
      </c>
      <c r="AU362" s="218" t="s">
        <v>85</v>
      </c>
      <c r="AY362" s="20" t="s">
        <v>130</v>
      </c>
      <c r="BE362" s="219">
        <f>IF(N362="základní",J362,0)</f>
        <v>0</v>
      </c>
      <c r="BF362" s="219">
        <f>IF(N362="snížená",J362,0)</f>
        <v>0</v>
      </c>
      <c r="BG362" s="219">
        <f>IF(N362="zákl. přenesená",J362,0)</f>
        <v>0</v>
      </c>
      <c r="BH362" s="219">
        <f>IF(N362="sníž. přenesená",J362,0)</f>
        <v>0</v>
      </c>
      <c r="BI362" s="219">
        <f>IF(N362="nulová",J362,0)</f>
        <v>0</v>
      </c>
      <c r="BJ362" s="20" t="s">
        <v>83</v>
      </c>
      <c r="BK362" s="219">
        <f>ROUND(I362*H362,2)</f>
        <v>0</v>
      </c>
      <c r="BL362" s="20" t="s">
        <v>137</v>
      </c>
      <c r="BM362" s="218" t="s">
        <v>342</v>
      </c>
    </row>
    <row r="363" s="2" customFormat="1">
      <c r="A363" s="41"/>
      <c r="B363" s="42"/>
      <c r="C363" s="43"/>
      <c r="D363" s="220" t="s">
        <v>139</v>
      </c>
      <c r="E363" s="43"/>
      <c r="F363" s="221" t="s">
        <v>343</v>
      </c>
      <c r="G363" s="43"/>
      <c r="H363" s="43"/>
      <c r="I363" s="222"/>
      <c r="J363" s="43"/>
      <c r="K363" s="43"/>
      <c r="L363" s="47"/>
      <c r="M363" s="223"/>
      <c r="N363" s="224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139</v>
      </c>
      <c r="AU363" s="20" t="s">
        <v>85</v>
      </c>
    </row>
    <row r="364" s="13" customFormat="1">
      <c r="A364" s="13"/>
      <c r="B364" s="225"/>
      <c r="C364" s="226"/>
      <c r="D364" s="227" t="s">
        <v>141</v>
      </c>
      <c r="E364" s="228" t="s">
        <v>19</v>
      </c>
      <c r="F364" s="229" t="s">
        <v>142</v>
      </c>
      <c r="G364" s="226"/>
      <c r="H364" s="228" t="s">
        <v>19</v>
      </c>
      <c r="I364" s="230"/>
      <c r="J364" s="226"/>
      <c r="K364" s="226"/>
      <c r="L364" s="231"/>
      <c r="M364" s="232"/>
      <c r="N364" s="233"/>
      <c r="O364" s="233"/>
      <c r="P364" s="233"/>
      <c r="Q364" s="233"/>
      <c r="R364" s="233"/>
      <c r="S364" s="233"/>
      <c r="T364" s="23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5" t="s">
        <v>141</v>
      </c>
      <c r="AU364" s="235" t="s">
        <v>85</v>
      </c>
      <c r="AV364" s="13" t="s">
        <v>83</v>
      </c>
      <c r="AW364" s="13" t="s">
        <v>37</v>
      </c>
      <c r="AX364" s="13" t="s">
        <v>75</v>
      </c>
      <c r="AY364" s="235" t="s">
        <v>130</v>
      </c>
    </row>
    <row r="365" s="13" customFormat="1">
      <c r="A365" s="13"/>
      <c r="B365" s="225"/>
      <c r="C365" s="226"/>
      <c r="D365" s="227" t="s">
        <v>141</v>
      </c>
      <c r="E365" s="228" t="s">
        <v>19</v>
      </c>
      <c r="F365" s="229" t="s">
        <v>246</v>
      </c>
      <c r="G365" s="226"/>
      <c r="H365" s="228" t="s">
        <v>19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5" t="s">
        <v>141</v>
      </c>
      <c r="AU365" s="235" t="s">
        <v>85</v>
      </c>
      <c r="AV365" s="13" t="s">
        <v>83</v>
      </c>
      <c r="AW365" s="13" t="s">
        <v>37</v>
      </c>
      <c r="AX365" s="13" t="s">
        <v>75</v>
      </c>
      <c r="AY365" s="235" t="s">
        <v>130</v>
      </c>
    </row>
    <row r="366" s="13" customFormat="1">
      <c r="A366" s="13"/>
      <c r="B366" s="225"/>
      <c r="C366" s="226"/>
      <c r="D366" s="227" t="s">
        <v>141</v>
      </c>
      <c r="E366" s="228" t="s">
        <v>19</v>
      </c>
      <c r="F366" s="229" t="s">
        <v>247</v>
      </c>
      <c r="G366" s="226"/>
      <c r="H366" s="228" t="s">
        <v>19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141</v>
      </c>
      <c r="AU366" s="235" t="s">
        <v>85</v>
      </c>
      <c r="AV366" s="13" t="s">
        <v>83</v>
      </c>
      <c r="AW366" s="13" t="s">
        <v>37</v>
      </c>
      <c r="AX366" s="13" t="s">
        <v>75</v>
      </c>
      <c r="AY366" s="235" t="s">
        <v>130</v>
      </c>
    </row>
    <row r="367" s="13" customFormat="1">
      <c r="A367" s="13"/>
      <c r="B367" s="225"/>
      <c r="C367" s="226"/>
      <c r="D367" s="227" t="s">
        <v>141</v>
      </c>
      <c r="E367" s="228" t="s">
        <v>19</v>
      </c>
      <c r="F367" s="229" t="s">
        <v>337</v>
      </c>
      <c r="G367" s="226"/>
      <c r="H367" s="228" t="s">
        <v>19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141</v>
      </c>
      <c r="AU367" s="235" t="s">
        <v>85</v>
      </c>
      <c r="AV367" s="13" t="s">
        <v>83</v>
      </c>
      <c r="AW367" s="13" t="s">
        <v>37</v>
      </c>
      <c r="AX367" s="13" t="s">
        <v>75</v>
      </c>
      <c r="AY367" s="235" t="s">
        <v>130</v>
      </c>
    </row>
    <row r="368" s="14" customFormat="1">
      <c r="A368" s="14"/>
      <c r="B368" s="236"/>
      <c r="C368" s="237"/>
      <c r="D368" s="227" t="s">
        <v>141</v>
      </c>
      <c r="E368" s="238" t="s">
        <v>19</v>
      </c>
      <c r="F368" s="239" t="s">
        <v>338</v>
      </c>
      <c r="G368" s="237"/>
      <c r="H368" s="240">
        <v>43.527999999999999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141</v>
      </c>
      <c r="AU368" s="246" t="s">
        <v>85</v>
      </c>
      <c r="AV368" s="14" t="s">
        <v>85</v>
      </c>
      <c r="AW368" s="14" t="s">
        <v>37</v>
      </c>
      <c r="AX368" s="14" t="s">
        <v>75</v>
      </c>
      <c r="AY368" s="246" t="s">
        <v>130</v>
      </c>
    </row>
    <row r="369" s="13" customFormat="1">
      <c r="A369" s="13"/>
      <c r="B369" s="225"/>
      <c r="C369" s="226"/>
      <c r="D369" s="227" t="s">
        <v>141</v>
      </c>
      <c r="E369" s="228" t="s">
        <v>19</v>
      </c>
      <c r="F369" s="229" t="s">
        <v>251</v>
      </c>
      <c r="G369" s="226"/>
      <c r="H369" s="228" t="s">
        <v>19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5" t="s">
        <v>141</v>
      </c>
      <c r="AU369" s="235" t="s">
        <v>85</v>
      </c>
      <c r="AV369" s="13" t="s">
        <v>83</v>
      </c>
      <c r="AW369" s="13" t="s">
        <v>37</v>
      </c>
      <c r="AX369" s="13" t="s">
        <v>75</v>
      </c>
      <c r="AY369" s="235" t="s">
        <v>130</v>
      </c>
    </row>
    <row r="370" s="14" customFormat="1">
      <c r="A370" s="14"/>
      <c r="B370" s="236"/>
      <c r="C370" s="237"/>
      <c r="D370" s="227" t="s">
        <v>141</v>
      </c>
      <c r="E370" s="238" t="s">
        <v>19</v>
      </c>
      <c r="F370" s="239" t="s">
        <v>315</v>
      </c>
      <c r="G370" s="237"/>
      <c r="H370" s="240">
        <v>4.1600000000000001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141</v>
      </c>
      <c r="AU370" s="246" t="s">
        <v>85</v>
      </c>
      <c r="AV370" s="14" t="s">
        <v>85</v>
      </c>
      <c r="AW370" s="14" t="s">
        <v>37</v>
      </c>
      <c r="AX370" s="14" t="s">
        <v>75</v>
      </c>
      <c r="AY370" s="246" t="s">
        <v>130</v>
      </c>
    </row>
    <row r="371" s="15" customFormat="1">
      <c r="A371" s="15"/>
      <c r="B371" s="247"/>
      <c r="C371" s="248"/>
      <c r="D371" s="227" t="s">
        <v>141</v>
      </c>
      <c r="E371" s="249" t="s">
        <v>19</v>
      </c>
      <c r="F371" s="250" t="s">
        <v>145</v>
      </c>
      <c r="G371" s="248"/>
      <c r="H371" s="251">
        <v>47.688000000000002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7" t="s">
        <v>141</v>
      </c>
      <c r="AU371" s="257" t="s">
        <v>85</v>
      </c>
      <c r="AV371" s="15" t="s">
        <v>137</v>
      </c>
      <c r="AW371" s="15" t="s">
        <v>37</v>
      </c>
      <c r="AX371" s="15" t="s">
        <v>83</v>
      </c>
      <c r="AY371" s="257" t="s">
        <v>130</v>
      </c>
    </row>
    <row r="372" s="2" customFormat="1" ht="24.15" customHeight="1">
      <c r="A372" s="41"/>
      <c r="B372" s="42"/>
      <c r="C372" s="207" t="s">
        <v>344</v>
      </c>
      <c r="D372" s="207" t="s">
        <v>132</v>
      </c>
      <c r="E372" s="208" t="s">
        <v>345</v>
      </c>
      <c r="F372" s="209" t="s">
        <v>346</v>
      </c>
      <c r="G372" s="210" t="s">
        <v>178</v>
      </c>
      <c r="H372" s="211">
        <v>0.84799999999999998</v>
      </c>
      <c r="I372" s="212"/>
      <c r="J372" s="213">
        <f>ROUND(I372*H372,2)</f>
        <v>0</v>
      </c>
      <c r="K372" s="209" t="s">
        <v>136</v>
      </c>
      <c r="L372" s="47"/>
      <c r="M372" s="214" t="s">
        <v>19</v>
      </c>
      <c r="N372" s="215" t="s">
        <v>46</v>
      </c>
      <c r="O372" s="87"/>
      <c r="P372" s="216">
        <f>O372*H372</f>
        <v>0</v>
      </c>
      <c r="Q372" s="216">
        <v>1.0463199999999999</v>
      </c>
      <c r="R372" s="216">
        <f>Q372*H372</f>
        <v>0.88727935999999985</v>
      </c>
      <c r="S372" s="216">
        <v>0</v>
      </c>
      <c r="T372" s="217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18" t="s">
        <v>137</v>
      </c>
      <c r="AT372" s="218" t="s">
        <v>132</v>
      </c>
      <c r="AU372" s="218" t="s">
        <v>85</v>
      </c>
      <c r="AY372" s="20" t="s">
        <v>130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20" t="s">
        <v>83</v>
      </c>
      <c r="BK372" s="219">
        <f>ROUND(I372*H372,2)</f>
        <v>0</v>
      </c>
      <c r="BL372" s="20" t="s">
        <v>137</v>
      </c>
      <c r="BM372" s="218" t="s">
        <v>347</v>
      </c>
    </row>
    <row r="373" s="2" customFormat="1">
      <c r="A373" s="41"/>
      <c r="B373" s="42"/>
      <c r="C373" s="43"/>
      <c r="D373" s="220" t="s">
        <v>139</v>
      </c>
      <c r="E373" s="43"/>
      <c r="F373" s="221" t="s">
        <v>348</v>
      </c>
      <c r="G373" s="43"/>
      <c r="H373" s="43"/>
      <c r="I373" s="222"/>
      <c r="J373" s="43"/>
      <c r="K373" s="43"/>
      <c r="L373" s="47"/>
      <c r="M373" s="223"/>
      <c r="N373" s="224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139</v>
      </c>
      <c r="AU373" s="20" t="s">
        <v>85</v>
      </c>
    </row>
    <row r="374" s="13" customFormat="1">
      <c r="A374" s="13"/>
      <c r="B374" s="225"/>
      <c r="C374" s="226"/>
      <c r="D374" s="227" t="s">
        <v>141</v>
      </c>
      <c r="E374" s="228" t="s">
        <v>19</v>
      </c>
      <c r="F374" s="229" t="s">
        <v>142</v>
      </c>
      <c r="G374" s="226"/>
      <c r="H374" s="228" t="s">
        <v>19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141</v>
      </c>
      <c r="AU374" s="235" t="s">
        <v>85</v>
      </c>
      <c r="AV374" s="13" t="s">
        <v>83</v>
      </c>
      <c r="AW374" s="13" t="s">
        <v>37</v>
      </c>
      <c r="AX374" s="13" t="s">
        <v>75</v>
      </c>
      <c r="AY374" s="235" t="s">
        <v>130</v>
      </c>
    </row>
    <row r="375" s="13" customFormat="1">
      <c r="A375" s="13"/>
      <c r="B375" s="225"/>
      <c r="C375" s="226"/>
      <c r="D375" s="227" t="s">
        <v>141</v>
      </c>
      <c r="E375" s="228" t="s">
        <v>19</v>
      </c>
      <c r="F375" s="229" t="s">
        <v>309</v>
      </c>
      <c r="G375" s="226"/>
      <c r="H375" s="228" t="s">
        <v>19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141</v>
      </c>
      <c r="AU375" s="235" t="s">
        <v>85</v>
      </c>
      <c r="AV375" s="13" t="s">
        <v>83</v>
      </c>
      <c r="AW375" s="13" t="s">
        <v>37</v>
      </c>
      <c r="AX375" s="13" t="s">
        <v>75</v>
      </c>
      <c r="AY375" s="235" t="s">
        <v>130</v>
      </c>
    </row>
    <row r="376" s="13" customFormat="1">
      <c r="A376" s="13"/>
      <c r="B376" s="225"/>
      <c r="C376" s="226"/>
      <c r="D376" s="227" t="s">
        <v>141</v>
      </c>
      <c r="E376" s="228" t="s">
        <v>19</v>
      </c>
      <c r="F376" s="229" t="s">
        <v>310</v>
      </c>
      <c r="G376" s="226"/>
      <c r="H376" s="228" t="s">
        <v>19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141</v>
      </c>
      <c r="AU376" s="235" t="s">
        <v>85</v>
      </c>
      <c r="AV376" s="13" t="s">
        <v>83</v>
      </c>
      <c r="AW376" s="13" t="s">
        <v>37</v>
      </c>
      <c r="AX376" s="13" t="s">
        <v>75</v>
      </c>
      <c r="AY376" s="235" t="s">
        <v>130</v>
      </c>
    </row>
    <row r="377" s="13" customFormat="1">
      <c r="A377" s="13"/>
      <c r="B377" s="225"/>
      <c r="C377" s="226"/>
      <c r="D377" s="227" t="s">
        <v>141</v>
      </c>
      <c r="E377" s="228" t="s">
        <v>19</v>
      </c>
      <c r="F377" s="229" t="s">
        <v>258</v>
      </c>
      <c r="G377" s="226"/>
      <c r="H377" s="228" t="s">
        <v>19</v>
      </c>
      <c r="I377" s="230"/>
      <c r="J377" s="226"/>
      <c r="K377" s="226"/>
      <c r="L377" s="231"/>
      <c r="M377" s="232"/>
      <c r="N377" s="233"/>
      <c r="O377" s="233"/>
      <c r="P377" s="233"/>
      <c r="Q377" s="233"/>
      <c r="R377" s="233"/>
      <c r="S377" s="233"/>
      <c r="T377" s="23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5" t="s">
        <v>141</v>
      </c>
      <c r="AU377" s="235" t="s">
        <v>85</v>
      </c>
      <c r="AV377" s="13" t="s">
        <v>83</v>
      </c>
      <c r="AW377" s="13" t="s">
        <v>37</v>
      </c>
      <c r="AX377" s="13" t="s">
        <v>75</v>
      </c>
      <c r="AY377" s="235" t="s">
        <v>130</v>
      </c>
    </row>
    <row r="378" s="13" customFormat="1">
      <c r="A378" s="13"/>
      <c r="B378" s="225"/>
      <c r="C378" s="226"/>
      <c r="D378" s="227" t="s">
        <v>141</v>
      </c>
      <c r="E378" s="228" t="s">
        <v>19</v>
      </c>
      <c r="F378" s="229" t="s">
        <v>349</v>
      </c>
      <c r="G378" s="226"/>
      <c r="H378" s="228" t="s">
        <v>19</v>
      </c>
      <c r="I378" s="230"/>
      <c r="J378" s="226"/>
      <c r="K378" s="226"/>
      <c r="L378" s="231"/>
      <c r="M378" s="232"/>
      <c r="N378" s="233"/>
      <c r="O378" s="233"/>
      <c r="P378" s="233"/>
      <c r="Q378" s="233"/>
      <c r="R378" s="233"/>
      <c r="S378" s="233"/>
      <c r="T378" s="23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5" t="s">
        <v>141</v>
      </c>
      <c r="AU378" s="235" t="s">
        <v>85</v>
      </c>
      <c r="AV378" s="13" t="s">
        <v>83</v>
      </c>
      <c r="AW378" s="13" t="s">
        <v>37</v>
      </c>
      <c r="AX378" s="13" t="s">
        <v>75</v>
      </c>
      <c r="AY378" s="235" t="s">
        <v>130</v>
      </c>
    </row>
    <row r="379" s="14" customFormat="1">
      <c r="A379" s="14"/>
      <c r="B379" s="236"/>
      <c r="C379" s="237"/>
      <c r="D379" s="227" t="s">
        <v>141</v>
      </c>
      <c r="E379" s="238" t="s">
        <v>19</v>
      </c>
      <c r="F379" s="239" t="s">
        <v>350</v>
      </c>
      <c r="G379" s="237"/>
      <c r="H379" s="240">
        <v>0.016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6" t="s">
        <v>141</v>
      </c>
      <c r="AU379" s="246" t="s">
        <v>85</v>
      </c>
      <c r="AV379" s="14" t="s">
        <v>85</v>
      </c>
      <c r="AW379" s="14" t="s">
        <v>37</v>
      </c>
      <c r="AX379" s="14" t="s">
        <v>75</v>
      </c>
      <c r="AY379" s="246" t="s">
        <v>130</v>
      </c>
    </row>
    <row r="380" s="13" customFormat="1">
      <c r="A380" s="13"/>
      <c r="B380" s="225"/>
      <c r="C380" s="226"/>
      <c r="D380" s="227" t="s">
        <v>141</v>
      </c>
      <c r="E380" s="228" t="s">
        <v>19</v>
      </c>
      <c r="F380" s="229" t="s">
        <v>351</v>
      </c>
      <c r="G380" s="226"/>
      <c r="H380" s="228" t="s">
        <v>19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141</v>
      </c>
      <c r="AU380" s="235" t="s">
        <v>85</v>
      </c>
      <c r="AV380" s="13" t="s">
        <v>83</v>
      </c>
      <c r="AW380" s="13" t="s">
        <v>37</v>
      </c>
      <c r="AX380" s="13" t="s">
        <v>75</v>
      </c>
      <c r="AY380" s="235" t="s">
        <v>130</v>
      </c>
    </row>
    <row r="381" s="14" customFormat="1">
      <c r="A381" s="14"/>
      <c r="B381" s="236"/>
      <c r="C381" s="237"/>
      <c r="D381" s="227" t="s">
        <v>141</v>
      </c>
      <c r="E381" s="238" t="s">
        <v>19</v>
      </c>
      <c r="F381" s="239" t="s">
        <v>352</v>
      </c>
      <c r="G381" s="237"/>
      <c r="H381" s="240">
        <v>0.0050000000000000001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6" t="s">
        <v>141</v>
      </c>
      <c r="AU381" s="246" t="s">
        <v>85</v>
      </c>
      <c r="AV381" s="14" t="s">
        <v>85</v>
      </c>
      <c r="AW381" s="14" t="s">
        <v>37</v>
      </c>
      <c r="AX381" s="14" t="s">
        <v>75</v>
      </c>
      <c r="AY381" s="246" t="s">
        <v>130</v>
      </c>
    </row>
    <row r="382" s="16" customFormat="1">
      <c r="A382" s="16"/>
      <c r="B382" s="268"/>
      <c r="C382" s="269"/>
      <c r="D382" s="227" t="s">
        <v>141</v>
      </c>
      <c r="E382" s="270" t="s">
        <v>19</v>
      </c>
      <c r="F382" s="271" t="s">
        <v>245</v>
      </c>
      <c r="G382" s="269"/>
      <c r="H382" s="272">
        <v>0.021000000000000001</v>
      </c>
      <c r="I382" s="273"/>
      <c r="J382" s="269"/>
      <c r="K382" s="269"/>
      <c r="L382" s="274"/>
      <c r="M382" s="275"/>
      <c r="N382" s="276"/>
      <c r="O382" s="276"/>
      <c r="P382" s="276"/>
      <c r="Q382" s="276"/>
      <c r="R382" s="276"/>
      <c r="S382" s="276"/>
      <c r="T382" s="277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78" t="s">
        <v>141</v>
      </c>
      <c r="AU382" s="278" t="s">
        <v>85</v>
      </c>
      <c r="AV382" s="16" t="s">
        <v>157</v>
      </c>
      <c r="AW382" s="16" t="s">
        <v>37</v>
      </c>
      <c r="AX382" s="16" t="s">
        <v>75</v>
      </c>
      <c r="AY382" s="278" t="s">
        <v>130</v>
      </c>
    </row>
    <row r="383" s="13" customFormat="1">
      <c r="A383" s="13"/>
      <c r="B383" s="225"/>
      <c r="C383" s="226"/>
      <c r="D383" s="227" t="s">
        <v>141</v>
      </c>
      <c r="E383" s="228" t="s">
        <v>19</v>
      </c>
      <c r="F383" s="229" t="s">
        <v>142</v>
      </c>
      <c r="G383" s="226"/>
      <c r="H383" s="228" t="s">
        <v>19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141</v>
      </c>
      <c r="AU383" s="235" t="s">
        <v>85</v>
      </c>
      <c r="AV383" s="13" t="s">
        <v>83</v>
      </c>
      <c r="AW383" s="13" t="s">
        <v>37</v>
      </c>
      <c r="AX383" s="13" t="s">
        <v>75</v>
      </c>
      <c r="AY383" s="235" t="s">
        <v>130</v>
      </c>
    </row>
    <row r="384" s="13" customFormat="1">
      <c r="A384" s="13"/>
      <c r="B384" s="225"/>
      <c r="C384" s="226"/>
      <c r="D384" s="227" t="s">
        <v>141</v>
      </c>
      <c r="E384" s="228" t="s">
        <v>19</v>
      </c>
      <c r="F384" s="229" t="s">
        <v>246</v>
      </c>
      <c r="G384" s="226"/>
      <c r="H384" s="228" t="s">
        <v>19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141</v>
      </c>
      <c r="AU384" s="235" t="s">
        <v>85</v>
      </c>
      <c r="AV384" s="13" t="s">
        <v>83</v>
      </c>
      <c r="AW384" s="13" t="s">
        <v>37</v>
      </c>
      <c r="AX384" s="13" t="s">
        <v>75</v>
      </c>
      <c r="AY384" s="235" t="s">
        <v>130</v>
      </c>
    </row>
    <row r="385" s="13" customFormat="1">
      <c r="A385" s="13"/>
      <c r="B385" s="225"/>
      <c r="C385" s="226"/>
      <c r="D385" s="227" t="s">
        <v>141</v>
      </c>
      <c r="E385" s="228" t="s">
        <v>19</v>
      </c>
      <c r="F385" s="229" t="s">
        <v>247</v>
      </c>
      <c r="G385" s="226"/>
      <c r="H385" s="228" t="s">
        <v>19</v>
      </c>
      <c r="I385" s="230"/>
      <c r="J385" s="226"/>
      <c r="K385" s="226"/>
      <c r="L385" s="231"/>
      <c r="M385" s="232"/>
      <c r="N385" s="233"/>
      <c r="O385" s="233"/>
      <c r="P385" s="233"/>
      <c r="Q385" s="233"/>
      <c r="R385" s="233"/>
      <c r="S385" s="233"/>
      <c r="T385" s="23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5" t="s">
        <v>141</v>
      </c>
      <c r="AU385" s="235" t="s">
        <v>85</v>
      </c>
      <c r="AV385" s="13" t="s">
        <v>83</v>
      </c>
      <c r="AW385" s="13" t="s">
        <v>37</v>
      </c>
      <c r="AX385" s="13" t="s">
        <v>75</v>
      </c>
      <c r="AY385" s="235" t="s">
        <v>130</v>
      </c>
    </row>
    <row r="386" s="13" customFormat="1">
      <c r="A386" s="13"/>
      <c r="B386" s="225"/>
      <c r="C386" s="226"/>
      <c r="D386" s="227" t="s">
        <v>141</v>
      </c>
      <c r="E386" s="228" t="s">
        <v>19</v>
      </c>
      <c r="F386" s="229" t="s">
        <v>313</v>
      </c>
      <c r="G386" s="226"/>
      <c r="H386" s="228" t="s">
        <v>19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141</v>
      </c>
      <c r="AU386" s="235" t="s">
        <v>85</v>
      </c>
      <c r="AV386" s="13" t="s">
        <v>83</v>
      </c>
      <c r="AW386" s="13" t="s">
        <v>37</v>
      </c>
      <c r="AX386" s="13" t="s">
        <v>75</v>
      </c>
      <c r="AY386" s="235" t="s">
        <v>130</v>
      </c>
    </row>
    <row r="387" s="13" customFormat="1">
      <c r="A387" s="13"/>
      <c r="B387" s="225"/>
      <c r="C387" s="226"/>
      <c r="D387" s="227" t="s">
        <v>141</v>
      </c>
      <c r="E387" s="228" t="s">
        <v>19</v>
      </c>
      <c r="F387" s="229" t="s">
        <v>353</v>
      </c>
      <c r="G387" s="226"/>
      <c r="H387" s="228" t="s">
        <v>19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141</v>
      </c>
      <c r="AU387" s="235" t="s">
        <v>85</v>
      </c>
      <c r="AV387" s="13" t="s">
        <v>83</v>
      </c>
      <c r="AW387" s="13" t="s">
        <v>37</v>
      </c>
      <c r="AX387" s="13" t="s">
        <v>75</v>
      </c>
      <c r="AY387" s="235" t="s">
        <v>130</v>
      </c>
    </row>
    <row r="388" s="14" customFormat="1">
      <c r="A388" s="14"/>
      <c r="B388" s="236"/>
      <c r="C388" s="237"/>
      <c r="D388" s="227" t="s">
        <v>141</v>
      </c>
      <c r="E388" s="238" t="s">
        <v>19</v>
      </c>
      <c r="F388" s="239" t="s">
        <v>354</v>
      </c>
      <c r="G388" s="237"/>
      <c r="H388" s="240">
        <v>0.34300000000000003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141</v>
      </c>
      <c r="AU388" s="246" t="s">
        <v>85</v>
      </c>
      <c r="AV388" s="14" t="s">
        <v>85</v>
      </c>
      <c r="AW388" s="14" t="s">
        <v>37</v>
      </c>
      <c r="AX388" s="14" t="s">
        <v>75</v>
      </c>
      <c r="AY388" s="246" t="s">
        <v>130</v>
      </c>
    </row>
    <row r="389" s="13" customFormat="1">
      <c r="A389" s="13"/>
      <c r="B389" s="225"/>
      <c r="C389" s="226"/>
      <c r="D389" s="227" t="s">
        <v>141</v>
      </c>
      <c r="E389" s="228" t="s">
        <v>19</v>
      </c>
      <c r="F389" s="229" t="s">
        <v>251</v>
      </c>
      <c r="G389" s="226"/>
      <c r="H389" s="228" t="s">
        <v>19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141</v>
      </c>
      <c r="AU389" s="235" t="s">
        <v>85</v>
      </c>
      <c r="AV389" s="13" t="s">
        <v>83</v>
      </c>
      <c r="AW389" s="13" t="s">
        <v>37</v>
      </c>
      <c r="AX389" s="13" t="s">
        <v>75</v>
      </c>
      <c r="AY389" s="235" t="s">
        <v>130</v>
      </c>
    </row>
    <row r="390" s="13" customFormat="1">
      <c r="A390" s="13"/>
      <c r="B390" s="225"/>
      <c r="C390" s="226"/>
      <c r="D390" s="227" t="s">
        <v>141</v>
      </c>
      <c r="E390" s="228" t="s">
        <v>19</v>
      </c>
      <c r="F390" s="229" t="s">
        <v>292</v>
      </c>
      <c r="G390" s="226"/>
      <c r="H390" s="228" t="s">
        <v>19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141</v>
      </c>
      <c r="AU390" s="235" t="s">
        <v>85</v>
      </c>
      <c r="AV390" s="13" t="s">
        <v>83</v>
      </c>
      <c r="AW390" s="13" t="s">
        <v>37</v>
      </c>
      <c r="AX390" s="13" t="s">
        <v>75</v>
      </c>
      <c r="AY390" s="235" t="s">
        <v>130</v>
      </c>
    </row>
    <row r="391" s="14" customFormat="1">
      <c r="A391" s="14"/>
      <c r="B391" s="236"/>
      <c r="C391" s="237"/>
      <c r="D391" s="227" t="s">
        <v>141</v>
      </c>
      <c r="E391" s="238" t="s">
        <v>19</v>
      </c>
      <c r="F391" s="239" t="s">
        <v>355</v>
      </c>
      <c r="G391" s="237"/>
      <c r="H391" s="240">
        <v>0.016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141</v>
      </c>
      <c r="AU391" s="246" t="s">
        <v>85</v>
      </c>
      <c r="AV391" s="14" t="s">
        <v>85</v>
      </c>
      <c r="AW391" s="14" t="s">
        <v>37</v>
      </c>
      <c r="AX391" s="14" t="s">
        <v>75</v>
      </c>
      <c r="AY391" s="246" t="s">
        <v>130</v>
      </c>
    </row>
    <row r="392" s="13" customFormat="1">
      <c r="A392" s="13"/>
      <c r="B392" s="225"/>
      <c r="C392" s="226"/>
      <c r="D392" s="227" t="s">
        <v>141</v>
      </c>
      <c r="E392" s="228" t="s">
        <v>19</v>
      </c>
      <c r="F392" s="229" t="s">
        <v>356</v>
      </c>
      <c r="G392" s="226"/>
      <c r="H392" s="228" t="s">
        <v>19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141</v>
      </c>
      <c r="AU392" s="235" t="s">
        <v>85</v>
      </c>
      <c r="AV392" s="13" t="s">
        <v>83</v>
      </c>
      <c r="AW392" s="13" t="s">
        <v>37</v>
      </c>
      <c r="AX392" s="13" t="s">
        <v>75</v>
      </c>
      <c r="AY392" s="235" t="s">
        <v>130</v>
      </c>
    </row>
    <row r="393" s="14" customFormat="1">
      <c r="A393" s="14"/>
      <c r="B393" s="236"/>
      <c r="C393" s="237"/>
      <c r="D393" s="227" t="s">
        <v>141</v>
      </c>
      <c r="E393" s="238" t="s">
        <v>19</v>
      </c>
      <c r="F393" s="239" t="s">
        <v>357</v>
      </c>
      <c r="G393" s="237"/>
      <c r="H393" s="240">
        <v>0.088999999999999996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141</v>
      </c>
      <c r="AU393" s="246" t="s">
        <v>85</v>
      </c>
      <c r="AV393" s="14" t="s">
        <v>85</v>
      </c>
      <c r="AW393" s="14" t="s">
        <v>37</v>
      </c>
      <c r="AX393" s="14" t="s">
        <v>75</v>
      </c>
      <c r="AY393" s="246" t="s">
        <v>130</v>
      </c>
    </row>
    <row r="394" s="13" customFormat="1">
      <c r="A394" s="13"/>
      <c r="B394" s="225"/>
      <c r="C394" s="226"/>
      <c r="D394" s="227" t="s">
        <v>141</v>
      </c>
      <c r="E394" s="228" t="s">
        <v>19</v>
      </c>
      <c r="F394" s="229" t="s">
        <v>251</v>
      </c>
      <c r="G394" s="226"/>
      <c r="H394" s="228" t="s">
        <v>19</v>
      </c>
      <c r="I394" s="230"/>
      <c r="J394" s="226"/>
      <c r="K394" s="226"/>
      <c r="L394" s="231"/>
      <c r="M394" s="232"/>
      <c r="N394" s="233"/>
      <c r="O394" s="233"/>
      <c r="P394" s="233"/>
      <c r="Q394" s="233"/>
      <c r="R394" s="233"/>
      <c r="S394" s="233"/>
      <c r="T394" s="234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5" t="s">
        <v>141</v>
      </c>
      <c r="AU394" s="235" t="s">
        <v>85</v>
      </c>
      <c r="AV394" s="13" t="s">
        <v>83</v>
      </c>
      <c r="AW394" s="13" t="s">
        <v>37</v>
      </c>
      <c r="AX394" s="13" t="s">
        <v>75</v>
      </c>
      <c r="AY394" s="235" t="s">
        <v>130</v>
      </c>
    </row>
    <row r="395" s="13" customFormat="1">
      <c r="A395" s="13"/>
      <c r="B395" s="225"/>
      <c r="C395" s="226"/>
      <c r="D395" s="227" t="s">
        <v>141</v>
      </c>
      <c r="E395" s="228" t="s">
        <v>19</v>
      </c>
      <c r="F395" s="229" t="s">
        <v>358</v>
      </c>
      <c r="G395" s="226"/>
      <c r="H395" s="228" t="s">
        <v>19</v>
      </c>
      <c r="I395" s="230"/>
      <c r="J395" s="226"/>
      <c r="K395" s="226"/>
      <c r="L395" s="231"/>
      <c r="M395" s="232"/>
      <c r="N395" s="233"/>
      <c r="O395" s="233"/>
      <c r="P395" s="233"/>
      <c r="Q395" s="233"/>
      <c r="R395" s="233"/>
      <c r="S395" s="233"/>
      <c r="T395" s="23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5" t="s">
        <v>141</v>
      </c>
      <c r="AU395" s="235" t="s">
        <v>85</v>
      </c>
      <c r="AV395" s="13" t="s">
        <v>83</v>
      </c>
      <c r="AW395" s="13" t="s">
        <v>37</v>
      </c>
      <c r="AX395" s="13" t="s">
        <v>75</v>
      </c>
      <c r="AY395" s="235" t="s">
        <v>130</v>
      </c>
    </row>
    <row r="396" s="14" customFormat="1">
      <c r="A396" s="14"/>
      <c r="B396" s="236"/>
      <c r="C396" s="237"/>
      <c r="D396" s="227" t="s">
        <v>141</v>
      </c>
      <c r="E396" s="238" t="s">
        <v>19</v>
      </c>
      <c r="F396" s="239" t="s">
        <v>359</v>
      </c>
      <c r="G396" s="237"/>
      <c r="H396" s="240">
        <v>0.0060000000000000001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141</v>
      </c>
      <c r="AU396" s="246" t="s">
        <v>85</v>
      </c>
      <c r="AV396" s="14" t="s">
        <v>85</v>
      </c>
      <c r="AW396" s="14" t="s">
        <v>37</v>
      </c>
      <c r="AX396" s="14" t="s">
        <v>75</v>
      </c>
      <c r="AY396" s="246" t="s">
        <v>130</v>
      </c>
    </row>
    <row r="397" s="16" customFormat="1">
      <c r="A397" s="16"/>
      <c r="B397" s="268"/>
      <c r="C397" s="269"/>
      <c r="D397" s="227" t="s">
        <v>141</v>
      </c>
      <c r="E397" s="270" t="s">
        <v>19</v>
      </c>
      <c r="F397" s="271" t="s">
        <v>245</v>
      </c>
      <c r="G397" s="269"/>
      <c r="H397" s="272">
        <v>0.45400000000000007</v>
      </c>
      <c r="I397" s="273"/>
      <c r="J397" s="269"/>
      <c r="K397" s="269"/>
      <c r="L397" s="274"/>
      <c r="M397" s="275"/>
      <c r="N397" s="276"/>
      <c r="O397" s="276"/>
      <c r="P397" s="276"/>
      <c r="Q397" s="276"/>
      <c r="R397" s="276"/>
      <c r="S397" s="276"/>
      <c r="T397" s="277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8" t="s">
        <v>141</v>
      </c>
      <c r="AU397" s="278" t="s">
        <v>85</v>
      </c>
      <c r="AV397" s="16" t="s">
        <v>157</v>
      </c>
      <c r="AW397" s="16" t="s">
        <v>37</v>
      </c>
      <c r="AX397" s="16" t="s">
        <v>75</v>
      </c>
      <c r="AY397" s="278" t="s">
        <v>130</v>
      </c>
    </row>
    <row r="398" s="13" customFormat="1">
      <c r="A398" s="13"/>
      <c r="B398" s="225"/>
      <c r="C398" s="226"/>
      <c r="D398" s="227" t="s">
        <v>141</v>
      </c>
      <c r="E398" s="228" t="s">
        <v>19</v>
      </c>
      <c r="F398" s="229" t="s">
        <v>142</v>
      </c>
      <c r="G398" s="226"/>
      <c r="H398" s="228" t="s">
        <v>19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141</v>
      </c>
      <c r="AU398" s="235" t="s">
        <v>85</v>
      </c>
      <c r="AV398" s="13" t="s">
        <v>83</v>
      </c>
      <c r="AW398" s="13" t="s">
        <v>37</v>
      </c>
      <c r="AX398" s="13" t="s">
        <v>75</v>
      </c>
      <c r="AY398" s="235" t="s">
        <v>130</v>
      </c>
    </row>
    <row r="399" s="13" customFormat="1">
      <c r="A399" s="13"/>
      <c r="B399" s="225"/>
      <c r="C399" s="226"/>
      <c r="D399" s="227" t="s">
        <v>141</v>
      </c>
      <c r="E399" s="228" t="s">
        <v>19</v>
      </c>
      <c r="F399" s="229" t="s">
        <v>246</v>
      </c>
      <c r="G399" s="226"/>
      <c r="H399" s="228" t="s">
        <v>19</v>
      </c>
      <c r="I399" s="230"/>
      <c r="J399" s="226"/>
      <c r="K399" s="226"/>
      <c r="L399" s="231"/>
      <c r="M399" s="232"/>
      <c r="N399" s="233"/>
      <c r="O399" s="233"/>
      <c r="P399" s="233"/>
      <c r="Q399" s="233"/>
      <c r="R399" s="233"/>
      <c r="S399" s="233"/>
      <c r="T399" s="23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5" t="s">
        <v>141</v>
      </c>
      <c r="AU399" s="235" t="s">
        <v>85</v>
      </c>
      <c r="AV399" s="13" t="s">
        <v>83</v>
      </c>
      <c r="AW399" s="13" t="s">
        <v>37</v>
      </c>
      <c r="AX399" s="13" t="s">
        <v>75</v>
      </c>
      <c r="AY399" s="235" t="s">
        <v>130</v>
      </c>
    </row>
    <row r="400" s="13" customFormat="1">
      <c r="A400" s="13"/>
      <c r="B400" s="225"/>
      <c r="C400" s="226"/>
      <c r="D400" s="227" t="s">
        <v>141</v>
      </c>
      <c r="E400" s="228" t="s">
        <v>19</v>
      </c>
      <c r="F400" s="229" t="s">
        <v>247</v>
      </c>
      <c r="G400" s="226"/>
      <c r="H400" s="228" t="s">
        <v>19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141</v>
      </c>
      <c r="AU400" s="235" t="s">
        <v>85</v>
      </c>
      <c r="AV400" s="13" t="s">
        <v>83</v>
      </c>
      <c r="AW400" s="13" t="s">
        <v>37</v>
      </c>
      <c r="AX400" s="13" t="s">
        <v>75</v>
      </c>
      <c r="AY400" s="235" t="s">
        <v>130</v>
      </c>
    </row>
    <row r="401" s="13" customFormat="1">
      <c r="A401" s="13"/>
      <c r="B401" s="225"/>
      <c r="C401" s="226"/>
      <c r="D401" s="227" t="s">
        <v>141</v>
      </c>
      <c r="E401" s="228" t="s">
        <v>19</v>
      </c>
      <c r="F401" s="229" t="s">
        <v>317</v>
      </c>
      <c r="G401" s="226"/>
      <c r="H401" s="228" t="s">
        <v>19</v>
      </c>
      <c r="I401" s="230"/>
      <c r="J401" s="226"/>
      <c r="K401" s="226"/>
      <c r="L401" s="231"/>
      <c r="M401" s="232"/>
      <c r="N401" s="233"/>
      <c r="O401" s="233"/>
      <c r="P401" s="233"/>
      <c r="Q401" s="233"/>
      <c r="R401" s="233"/>
      <c r="S401" s="233"/>
      <c r="T401" s="23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5" t="s">
        <v>141</v>
      </c>
      <c r="AU401" s="235" t="s">
        <v>85</v>
      </c>
      <c r="AV401" s="13" t="s">
        <v>83</v>
      </c>
      <c r="AW401" s="13" t="s">
        <v>37</v>
      </c>
      <c r="AX401" s="13" t="s">
        <v>75</v>
      </c>
      <c r="AY401" s="235" t="s">
        <v>130</v>
      </c>
    </row>
    <row r="402" s="13" customFormat="1">
      <c r="A402" s="13"/>
      <c r="B402" s="225"/>
      <c r="C402" s="226"/>
      <c r="D402" s="227" t="s">
        <v>141</v>
      </c>
      <c r="E402" s="228" t="s">
        <v>19</v>
      </c>
      <c r="F402" s="229" t="s">
        <v>292</v>
      </c>
      <c r="G402" s="226"/>
      <c r="H402" s="228" t="s">
        <v>19</v>
      </c>
      <c r="I402" s="230"/>
      <c r="J402" s="226"/>
      <c r="K402" s="226"/>
      <c r="L402" s="231"/>
      <c r="M402" s="232"/>
      <c r="N402" s="233"/>
      <c r="O402" s="233"/>
      <c r="P402" s="233"/>
      <c r="Q402" s="233"/>
      <c r="R402" s="233"/>
      <c r="S402" s="233"/>
      <c r="T402" s="23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5" t="s">
        <v>141</v>
      </c>
      <c r="AU402" s="235" t="s">
        <v>85</v>
      </c>
      <c r="AV402" s="13" t="s">
        <v>83</v>
      </c>
      <c r="AW402" s="13" t="s">
        <v>37</v>
      </c>
      <c r="AX402" s="13" t="s">
        <v>75</v>
      </c>
      <c r="AY402" s="235" t="s">
        <v>130</v>
      </c>
    </row>
    <row r="403" s="14" customFormat="1">
      <c r="A403" s="14"/>
      <c r="B403" s="236"/>
      <c r="C403" s="237"/>
      <c r="D403" s="227" t="s">
        <v>141</v>
      </c>
      <c r="E403" s="238" t="s">
        <v>19</v>
      </c>
      <c r="F403" s="239" t="s">
        <v>360</v>
      </c>
      <c r="G403" s="237"/>
      <c r="H403" s="240">
        <v>0.17199999999999999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141</v>
      </c>
      <c r="AU403" s="246" t="s">
        <v>85</v>
      </c>
      <c r="AV403" s="14" t="s">
        <v>85</v>
      </c>
      <c r="AW403" s="14" t="s">
        <v>37</v>
      </c>
      <c r="AX403" s="14" t="s">
        <v>75</v>
      </c>
      <c r="AY403" s="246" t="s">
        <v>130</v>
      </c>
    </row>
    <row r="404" s="13" customFormat="1">
      <c r="A404" s="13"/>
      <c r="B404" s="225"/>
      <c r="C404" s="226"/>
      <c r="D404" s="227" t="s">
        <v>141</v>
      </c>
      <c r="E404" s="228" t="s">
        <v>19</v>
      </c>
      <c r="F404" s="229" t="s">
        <v>351</v>
      </c>
      <c r="G404" s="226"/>
      <c r="H404" s="228" t="s">
        <v>19</v>
      </c>
      <c r="I404" s="230"/>
      <c r="J404" s="226"/>
      <c r="K404" s="226"/>
      <c r="L404" s="231"/>
      <c r="M404" s="232"/>
      <c r="N404" s="233"/>
      <c r="O404" s="233"/>
      <c r="P404" s="233"/>
      <c r="Q404" s="233"/>
      <c r="R404" s="233"/>
      <c r="S404" s="233"/>
      <c r="T404" s="23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5" t="s">
        <v>141</v>
      </c>
      <c r="AU404" s="235" t="s">
        <v>85</v>
      </c>
      <c r="AV404" s="13" t="s">
        <v>83</v>
      </c>
      <c r="AW404" s="13" t="s">
        <v>37</v>
      </c>
      <c r="AX404" s="13" t="s">
        <v>75</v>
      </c>
      <c r="AY404" s="235" t="s">
        <v>130</v>
      </c>
    </row>
    <row r="405" s="14" customFormat="1">
      <c r="A405" s="14"/>
      <c r="B405" s="236"/>
      <c r="C405" s="237"/>
      <c r="D405" s="227" t="s">
        <v>141</v>
      </c>
      <c r="E405" s="238" t="s">
        <v>19</v>
      </c>
      <c r="F405" s="239" t="s">
        <v>361</v>
      </c>
      <c r="G405" s="237"/>
      <c r="H405" s="240">
        <v>0.161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141</v>
      </c>
      <c r="AU405" s="246" t="s">
        <v>85</v>
      </c>
      <c r="AV405" s="14" t="s">
        <v>85</v>
      </c>
      <c r="AW405" s="14" t="s">
        <v>37</v>
      </c>
      <c r="AX405" s="14" t="s">
        <v>75</v>
      </c>
      <c r="AY405" s="246" t="s">
        <v>130</v>
      </c>
    </row>
    <row r="406" s="16" customFormat="1">
      <c r="A406" s="16"/>
      <c r="B406" s="268"/>
      <c r="C406" s="269"/>
      <c r="D406" s="227" t="s">
        <v>141</v>
      </c>
      <c r="E406" s="270" t="s">
        <v>19</v>
      </c>
      <c r="F406" s="271" t="s">
        <v>245</v>
      </c>
      <c r="G406" s="269"/>
      <c r="H406" s="272">
        <v>0.33299999999999996</v>
      </c>
      <c r="I406" s="273"/>
      <c r="J406" s="269"/>
      <c r="K406" s="269"/>
      <c r="L406" s="274"/>
      <c r="M406" s="275"/>
      <c r="N406" s="276"/>
      <c r="O406" s="276"/>
      <c r="P406" s="276"/>
      <c r="Q406" s="276"/>
      <c r="R406" s="276"/>
      <c r="S406" s="276"/>
      <c r="T406" s="277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78" t="s">
        <v>141</v>
      </c>
      <c r="AU406" s="278" t="s">
        <v>85</v>
      </c>
      <c r="AV406" s="16" t="s">
        <v>157</v>
      </c>
      <c r="AW406" s="16" t="s">
        <v>37</v>
      </c>
      <c r="AX406" s="16" t="s">
        <v>75</v>
      </c>
      <c r="AY406" s="278" t="s">
        <v>130</v>
      </c>
    </row>
    <row r="407" s="14" customFormat="1">
      <c r="A407" s="14"/>
      <c r="B407" s="236"/>
      <c r="C407" s="237"/>
      <c r="D407" s="227" t="s">
        <v>141</v>
      </c>
      <c r="E407" s="238" t="s">
        <v>19</v>
      </c>
      <c r="F407" s="239" t="s">
        <v>362</v>
      </c>
      <c r="G407" s="237"/>
      <c r="H407" s="240">
        <v>0.040000000000000001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141</v>
      </c>
      <c r="AU407" s="246" t="s">
        <v>85</v>
      </c>
      <c r="AV407" s="14" t="s">
        <v>85</v>
      </c>
      <c r="AW407" s="14" t="s">
        <v>37</v>
      </c>
      <c r="AX407" s="14" t="s">
        <v>75</v>
      </c>
      <c r="AY407" s="246" t="s">
        <v>130</v>
      </c>
    </row>
    <row r="408" s="15" customFormat="1">
      <c r="A408" s="15"/>
      <c r="B408" s="247"/>
      <c r="C408" s="248"/>
      <c r="D408" s="227" t="s">
        <v>141</v>
      </c>
      <c r="E408" s="249" t="s">
        <v>19</v>
      </c>
      <c r="F408" s="250" t="s">
        <v>145</v>
      </c>
      <c r="G408" s="248"/>
      <c r="H408" s="251">
        <v>0.84800000000000009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7" t="s">
        <v>141</v>
      </c>
      <c r="AU408" s="257" t="s">
        <v>85</v>
      </c>
      <c r="AV408" s="15" t="s">
        <v>137</v>
      </c>
      <c r="AW408" s="15" t="s">
        <v>37</v>
      </c>
      <c r="AX408" s="15" t="s">
        <v>83</v>
      </c>
      <c r="AY408" s="257" t="s">
        <v>130</v>
      </c>
    </row>
    <row r="409" s="12" customFormat="1" ht="22.8" customHeight="1">
      <c r="A409" s="12"/>
      <c r="B409" s="191"/>
      <c r="C409" s="192"/>
      <c r="D409" s="193" t="s">
        <v>74</v>
      </c>
      <c r="E409" s="205" t="s">
        <v>137</v>
      </c>
      <c r="F409" s="205" t="s">
        <v>363</v>
      </c>
      <c r="G409" s="192"/>
      <c r="H409" s="192"/>
      <c r="I409" s="195"/>
      <c r="J409" s="206">
        <f>BK409</f>
        <v>0</v>
      </c>
      <c r="K409" s="192"/>
      <c r="L409" s="197"/>
      <c r="M409" s="198"/>
      <c r="N409" s="199"/>
      <c r="O409" s="199"/>
      <c r="P409" s="200">
        <f>SUM(P410:P487)</f>
        <v>0</v>
      </c>
      <c r="Q409" s="199"/>
      <c r="R409" s="200">
        <f>SUM(R410:R487)</f>
        <v>25.36064228</v>
      </c>
      <c r="S409" s="199"/>
      <c r="T409" s="201">
        <f>SUM(T410:T487)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2" t="s">
        <v>83</v>
      </c>
      <c r="AT409" s="203" t="s">
        <v>74</v>
      </c>
      <c r="AU409" s="203" t="s">
        <v>83</v>
      </c>
      <c r="AY409" s="202" t="s">
        <v>130</v>
      </c>
      <c r="BK409" s="204">
        <f>SUM(BK410:BK487)</f>
        <v>0</v>
      </c>
    </row>
    <row r="410" s="2" customFormat="1" ht="24.15" customHeight="1">
      <c r="A410" s="41"/>
      <c r="B410" s="42"/>
      <c r="C410" s="207" t="s">
        <v>364</v>
      </c>
      <c r="D410" s="207" t="s">
        <v>132</v>
      </c>
      <c r="E410" s="208" t="s">
        <v>365</v>
      </c>
      <c r="F410" s="209" t="s">
        <v>366</v>
      </c>
      <c r="G410" s="210" t="s">
        <v>135</v>
      </c>
      <c r="H410" s="211">
        <v>4.9290000000000003</v>
      </c>
      <c r="I410" s="212"/>
      <c r="J410" s="213">
        <f>ROUND(I410*H410,2)</f>
        <v>0</v>
      </c>
      <c r="K410" s="209" t="s">
        <v>136</v>
      </c>
      <c r="L410" s="47"/>
      <c r="M410" s="214" t="s">
        <v>19</v>
      </c>
      <c r="N410" s="215" t="s">
        <v>46</v>
      </c>
      <c r="O410" s="87"/>
      <c r="P410" s="216">
        <f>O410*H410</f>
        <v>0</v>
      </c>
      <c r="Q410" s="216">
        <v>2.5019499999999999</v>
      </c>
      <c r="R410" s="216">
        <f>Q410*H410</f>
        <v>12.332111550000001</v>
      </c>
      <c r="S410" s="216">
        <v>0</v>
      </c>
      <c r="T410" s="217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137</v>
      </c>
      <c r="AT410" s="218" t="s">
        <v>132</v>
      </c>
      <c r="AU410" s="218" t="s">
        <v>85</v>
      </c>
      <c r="AY410" s="20" t="s">
        <v>130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83</v>
      </c>
      <c r="BK410" s="219">
        <f>ROUND(I410*H410,2)</f>
        <v>0</v>
      </c>
      <c r="BL410" s="20" t="s">
        <v>137</v>
      </c>
      <c r="BM410" s="218" t="s">
        <v>367</v>
      </c>
    </row>
    <row r="411" s="2" customFormat="1">
      <c r="A411" s="41"/>
      <c r="B411" s="42"/>
      <c r="C411" s="43"/>
      <c r="D411" s="220" t="s">
        <v>139</v>
      </c>
      <c r="E411" s="43"/>
      <c r="F411" s="221" t="s">
        <v>368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139</v>
      </c>
      <c r="AU411" s="20" t="s">
        <v>85</v>
      </c>
    </row>
    <row r="412" s="13" customFormat="1">
      <c r="A412" s="13"/>
      <c r="B412" s="225"/>
      <c r="C412" s="226"/>
      <c r="D412" s="227" t="s">
        <v>141</v>
      </c>
      <c r="E412" s="228" t="s">
        <v>19</v>
      </c>
      <c r="F412" s="229" t="s">
        <v>142</v>
      </c>
      <c r="G412" s="226"/>
      <c r="H412" s="228" t="s">
        <v>19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141</v>
      </c>
      <c r="AU412" s="235" t="s">
        <v>85</v>
      </c>
      <c r="AV412" s="13" t="s">
        <v>83</v>
      </c>
      <c r="AW412" s="13" t="s">
        <v>37</v>
      </c>
      <c r="AX412" s="13" t="s">
        <v>75</v>
      </c>
      <c r="AY412" s="235" t="s">
        <v>130</v>
      </c>
    </row>
    <row r="413" s="13" customFormat="1">
      <c r="A413" s="13"/>
      <c r="B413" s="225"/>
      <c r="C413" s="226"/>
      <c r="D413" s="227" t="s">
        <v>141</v>
      </c>
      <c r="E413" s="228" t="s">
        <v>19</v>
      </c>
      <c r="F413" s="229" t="s">
        <v>369</v>
      </c>
      <c r="G413" s="226"/>
      <c r="H413" s="228" t="s">
        <v>19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141</v>
      </c>
      <c r="AU413" s="235" t="s">
        <v>85</v>
      </c>
      <c r="AV413" s="13" t="s">
        <v>83</v>
      </c>
      <c r="AW413" s="13" t="s">
        <v>37</v>
      </c>
      <c r="AX413" s="13" t="s">
        <v>75</v>
      </c>
      <c r="AY413" s="235" t="s">
        <v>130</v>
      </c>
    </row>
    <row r="414" s="13" customFormat="1">
      <c r="A414" s="13"/>
      <c r="B414" s="225"/>
      <c r="C414" s="226"/>
      <c r="D414" s="227" t="s">
        <v>141</v>
      </c>
      <c r="E414" s="228" t="s">
        <v>19</v>
      </c>
      <c r="F414" s="229" t="s">
        <v>370</v>
      </c>
      <c r="G414" s="226"/>
      <c r="H414" s="228" t="s">
        <v>19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141</v>
      </c>
      <c r="AU414" s="235" t="s">
        <v>85</v>
      </c>
      <c r="AV414" s="13" t="s">
        <v>83</v>
      </c>
      <c r="AW414" s="13" t="s">
        <v>37</v>
      </c>
      <c r="AX414" s="13" t="s">
        <v>75</v>
      </c>
      <c r="AY414" s="235" t="s">
        <v>130</v>
      </c>
    </row>
    <row r="415" s="14" customFormat="1">
      <c r="A415" s="14"/>
      <c r="B415" s="236"/>
      <c r="C415" s="237"/>
      <c r="D415" s="227" t="s">
        <v>141</v>
      </c>
      <c r="E415" s="238" t="s">
        <v>19</v>
      </c>
      <c r="F415" s="239" t="s">
        <v>371</v>
      </c>
      <c r="G415" s="237"/>
      <c r="H415" s="240">
        <v>2.5099999999999998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6" t="s">
        <v>141</v>
      </c>
      <c r="AU415" s="246" t="s">
        <v>85</v>
      </c>
      <c r="AV415" s="14" t="s">
        <v>85</v>
      </c>
      <c r="AW415" s="14" t="s">
        <v>37</v>
      </c>
      <c r="AX415" s="14" t="s">
        <v>75</v>
      </c>
      <c r="AY415" s="246" t="s">
        <v>130</v>
      </c>
    </row>
    <row r="416" s="16" customFormat="1">
      <c r="A416" s="16"/>
      <c r="B416" s="268"/>
      <c r="C416" s="269"/>
      <c r="D416" s="227" t="s">
        <v>141</v>
      </c>
      <c r="E416" s="270" t="s">
        <v>19</v>
      </c>
      <c r="F416" s="271" t="s">
        <v>245</v>
      </c>
      <c r="G416" s="269"/>
      <c r="H416" s="272">
        <v>2.5099999999999998</v>
      </c>
      <c r="I416" s="273"/>
      <c r="J416" s="269"/>
      <c r="K416" s="269"/>
      <c r="L416" s="274"/>
      <c r="M416" s="275"/>
      <c r="N416" s="276"/>
      <c r="O416" s="276"/>
      <c r="P416" s="276"/>
      <c r="Q416" s="276"/>
      <c r="R416" s="276"/>
      <c r="S416" s="276"/>
      <c r="T416" s="277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78" t="s">
        <v>141</v>
      </c>
      <c r="AU416" s="278" t="s">
        <v>85</v>
      </c>
      <c r="AV416" s="16" t="s">
        <v>157</v>
      </c>
      <c r="AW416" s="16" t="s">
        <v>37</v>
      </c>
      <c r="AX416" s="16" t="s">
        <v>75</v>
      </c>
      <c r="AY416" s="278" t="s">
        <v>130</v>
      </c>
    </row>
    <row r="417" s="13" customFormat="1">
      <c r="A417" s="13"/>
      <c r="B417" s="225"/>
      <c r="C417" s="226"/>
      <c r="D417" s="227" t="s">
        <v>141</v>
      </c>
      <c r="E417" s="228" t="s">
        <v>19</v>
      </c>
      <c r="F417" s="229" t="s">
        <v>246</v>
      </c>
      <c r="G417" s="226"/>
      <c r="H417" s="228" t="s">
        <v>19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141</v>
      </c>
      <c r="AU417" s="235" t="s">
        <v>85</v>
      </c>
      <c r="AV417" s="13" t="s">
        <v>83</v>
      </c>
      <c r="AW417" s="13" t="s">
        <v>37</v>
      </c>
      <c r="AX417" s="13" t="s">
        <v>75</v>
      </c>
      <c r="AY417" s="235" t="s">
        <v>130</v>
      </c>
    </row>
    <row r="418" s="13" customFormat="1">
      <c r="A418" s="13"/>
      <c r="B418" s="225"/>
      <c r="C418" s="226"/>
      <c r="D418" s="227" t="s">
        <v>141</v>
      </c>
      <c r="E418" s="228" t="s">
        <v>19</v>
      </c>
      <c r="F418" s="229" t="s">
        <v>252</v>
      </c>
      <c r="G418" s="226"/>
      <c r="H418" s="228" t="s">
        <v>19</v>
      </c>
      <c r="I418" s="230"/>
      <c r="J418" s="226"/>
      <c r="K418" s="226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141</v>
      </c>
      <c r="AU418" s="235" t="s">
        <v>85</v>
      </c>
      <c r="AV418" s="13" t="s">
        <v>83</v>
      </c>
      <c r="AW418" s="13" t="s">
        <v>37</v>
      </c>
      <c r="AX418" s="13" t="s">
        <v>75</v>
      </c>
      <c r="AY418" s="235" t="s">
        <v>130</v>
      </c>
    </row>
    <row r="419" s="14" customFormat="1">
      <c r="A419" s="14"/>
      <c r="B419" s="236"/>
      <c r="C419" s="237"/>
      <c r="D419" s="227" t="s">
        <v>141</v>
      </c>
      <c r="E419" s="238" t="s">
        <v>19</v>
      </c>
      <c r="F419" s="239" t="s">
        <v>372</v>
      </c>
      <c r="G419" s="237"/>
      <c r="H419" s="240">
        <v>1.9710000000000001</v>
      </c>
      <c r="I419" s="241"/>
      <c r="J419" s="237"/>
      <c r="K419" s="237"/>
      <c r="L419" s="242"/>
      <c r="M419" s="243"/>
      <c r="N419" s="244"/>
      <c r="O419" s="244"/>
      <c r="P419" s="244"/>
      <c r="Q419" s="244"/>
      <c r="R419" s="244"/>
      <c r="S419" s="244"/>
      <c r="T419" s="24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6" t="s">
        <v>141</v>
      </c>
      <c r="AU419" s="246" t="s">
        <v>85</v>
      </c>
      <c r="AV419" s="14" t="s">
        <v>85</v>
      </c>
      <c r="AW419" s="14" t="s">
        <v>37</v>
      </c>
      <c r="AX419" s="14" t="s">
        <v>75</v>
      </c>
      <c r="AY419" s="246" t="s">
        <v>130</v>
      </c>
    </row>
    <row r="420" s="16" customFormat="1">
      <c r="A420" s="16"/>
      <c r="B420" s="268"/>
      <c r="C420" s="269"/>
      <c r="D420" s="227" t="s">
        <v>141</v>
      </c>
      <c r="E420" s="270" t="s">
        <v>19</v>
      </c>
      <c r="F420" s="271" t="s">
        <v>245</v>
      </c>
      <c r="G420" s="269"/>
      <c r="H420" s="272">
        <v>1.9710000000000001</v>
      </c>
      <c r="I420" s="273"/>
      <c r="J420" s="269"/>
      <c r="K420" s="269"/>
      <c r="L420" s="274"/>
      <c r="M420" s="275"/>
      <c r="N420" s="276"/>
      <c r="O420" s="276"/>
      <c r="P420" s="276"/>
      <c r="Q420" s="276"/>
      <c r="R420" s="276"/>
      <c r="S420" s="276"/>
      <c r="T420" s="277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T420" s="278" t="s">
        <v>141</v>
      </c>
      <c r="AU420" s="278" t="s">
        <v>85</v>
      </c>
      <c r="AV420" s="16" t="s">
        <v>157</v>
      </c>
      <c r="AW420" s="16" t="s">
        <v>37</v>
      </c>
      <c r="AX420" s="16" t="s">
        <v>75</v>
      </c>
      <c r="AY420" s="278" t="s">
        <v>130</v>
      </c>
    </row>
    <row r="421" s="14" customFormat="1">
      <c r="A421" s="14"/>
      <c r="B421" s="236"/>
      <c r="C421" s="237"/>
      <c r="D421" s="227" t="s">
        <v>141</v>
      </c>
      <c r="E421" s="238" t="s">
        <v>19</v>
      </c>
      <c r="F421" s="239" t="s">
        <v>373</v>
      </c>
      <c r="G421" s="237"/>
      <c r="H421" s="240">
        <v>0.44800000000000001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141</v>
      </c>
      <c r="AU421" s="246" t="s">
        <v>85</v>
      </c>
      <c r="AV421" s="14" t="s">
        <v>85</v>
      </c>
      <c r="AW421" s="14" t="s">
        <v>37</v>
      </c>
      <c r="AX421" s="14" t="s">
        <v>75</v>
      </c>
      <c r="AY421" s="246" t="s">
        <v>130</v>
      </c>
    </row>
    <row r="422" s="15" customFormat="1">
      <c r="A422" s="15"/>
      <c r="B422" s="247"/>
      <c r="C422" s="248"/>
      <c r="D422" s="227" t="s">
        <v>141</v>
      </c>
      <c r="E422" s="249" t="s">
        <v>19</v>
      </c>
      <c r="F422" s="250" t="s">
        <v>145</v>
      </c>
      <c r="G422" s="248"/>
      <c r="H422" s="251">
        <v>4.9290000000000003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7" t="s">
        <v>141</v>
      </c>
      <c r="AU422" s="257" t="s">
        <v>85</v>
      </c>
      <c r="AV422" s="15" t="s">
        <v>137</v>
      </c>
      <c r="AW422" s="15" t="s">
        <v>37</v>
      </c>
      <c r="AX422" s="15" t="s">
        <v>83</v>
      </c>
      <c r="AY422" s="257" t="s">
        <v>130</v>
      </c>
    </row>
    <row r="423" s="2" customFormat="1" ht="24.15" customHeight="1">
      <c r="A423" s="41"/>
      <c r="B423" s="42"/>
      <c r="C423" s="207" t="s">
        <v>374</v>
      </c>
      <c r="D423" s="207" t="s">
        <v>132</v>
      </c>
      <c r="E423" s="208" t="s">
        <v>375</v>
      </c>
      <c r="F423" s="209" t="s">
        <v>376</v>
      </c>
      <c r="G423" s="210" t="s">
        <v>178</v>
      </c>
      <c r="H423" s="211">
        <v>0.109</v>
      </c>
      <c r="I423" s="212"/>
      <c r="J423" s="213">
        <f>ROUND(I423*H423,2)</f>
        <v>0</v>
      </c>
      <c r="K423" s="209" t="s">
        <v>136</v>
      </c>
      <c r="L423" s="47"/>
      <c r="M423" s="214" t="s">
        <v>19</v>
      </c>
      <c r="N423" s="215" t="s">
        <v>46</v>
      </c>
      <c r="O423" s="87"/>
      <c r="P423" s="216">
        <f>O423*H423</f>
        <v>0</v>
      </c>
      <c r="Q423" s="216">
        <v>1.06277</v>
      </c>
      <c r="R423" s="216">
        <f>Q423*H423</f>
        <v>0.11584193</v>
      </c>
      <c r="S423" s="216">
        <v>0</v>
      </c>
      <c r="T423" s="217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8" t="s">
        <v>137</v>
      </c>
      <c r="AT423" s="218" t="s">
        <v>132</v>
      </c>
      <c r="AU423" s="218" t="s">
        <v>85</v>
      </c>
      <c r="AY423" s="20" t="s">
        <v>130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20" t="s">
        <v>83</v>
      </c>
      <c r="BK423" s="219">
        <f>ROUND(I423*H423,2)</f>
        <v>0</v>
      </c>
      <c r="BL423" s="20" t="s">
        <v>137</v>
      </c>
      <c r="BM423" s="218" t="s">
        <v>377</v>
      </c>
    </row>
    <row r="424" s="2" customFormat="1">
      <c r="A424" s="41"/>
      <c r="B424" s="42"/>
      <c r="C424" s="43"/>
      <c r="D424" s="220" t="s">
        <v>139</v>
      </c>
      <c r="E424" s="43"/>
      <c r="F424" s="221" t="s">
        <v>378</v>
      </c>
      <c r="G424" s="43"/>
      <c r="H424" s="43"/>
      <c r="I424" s="222"/>
      <c r="J424" s="43"/>
      <c r="K424" s="43"/>
      <c r="L424" s="47"/>
      <c r="M424" s="223"/>
      <c r="N424" s="224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139</v>
      </c>
      <c r="AU424" s="20" t="s">
        <v>85</v>
      </c>
    </row>
    <row r="425" s="13" customFormat="1">
      <c r="A425" s="13"/>
      <c r="B425" s="225"/>
      <c r="C425" s="226"/>
      <c r="D425" s="227" t="s">
        <v>141</v>
      </c>
      <c r="E425" s="228" t="s">
        <v>19</v>
      </c>
      <c r="F425" s="229" t="s">
        <v>142</v>
      </c>
      <c r="G425" s="226"/>
      <c r="H425" s="228" t="s">
        <v>19</v>
      </c>
      <c r="I425" s="230"/>
      <c r="J425" s="226"/>
      <c r="K425" s="226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141</v>
      </c>
      <c r="AU425" s="235" t="s">
        <v>85</v>
      </c>
      <c r="AV425" s="13" t="s">
        <v>83</v>
      </c>
      <c r="AW425" s="13" t="s">
        <v>37</v>
      </c>
      <c r="AX425" s="13" t="s">
        <v>75</v>
      </c>
      <c r="AY425" s="235" t="s">
        <v>130</v>
      </c>
    </row>
    <row r="426" s="13" customFormat="1">
      <c r="A426" s="13"/>
      <c r="B426" s="225"/>
      <c r="C426" s="226"/>
      <c r="D426" s="227" t="s">
        <v>141</v>
      </c>
      <c r="E426" s="228" t="s">
        <v>19</v>
      </c>
      <c r="F426" s="229" t="s">
        <v>369</v>
      </c>
      <c r="G426" s="226"/>
      <c r="H426" s="228" t="s">
        <v>19</v>
      </c>
      <c r="I426" s="230"/>
      <c r="J426" s="226"/>
      <c r="K426" s="226"/>
      <c r="L426" s="231"/>
      <c r="M426" s="232"/>
      <c r="N426" s="233"/>
      <c r="O426" s="233"/>
      <c r="P426" s="233"/>
      <c r="Q426" s="233"/>
      <c r="R426" s="233"/>
      <c r="S426" s="233"/>
      <c r="T426" s="23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5" t="s">
        <v>141</v>
      </c>
      <c r="AU426" s="235" t="s">
        <v>85</v>
      </c>
      <c r="AV426" s="13" t="s">
        <v>83</v>
      </c>
      <c r="AW426" s="13" t="s">
        <v>37</v>
      </c>
      <c r="AX426" s="13" t="s">
        <v>75</v>
      </c>
      <c r="AY426" s="235" t="s">
        <v>130</v>
      </c>
    </row>
    <row r="427" s="13" customFormat="1">
      <c r="A427" s="13"/>
      <c r="B427" s="225"/>
      <c r="C427" s="226"/>
      <c r="D427" s="227" t="s">
        <v>141</v>
      </c>
      <c r="E427" s="228" t="s">
        <v>19</v>
      </c>
      <c r="F427" s="229" t="s">
        <v>379</v>
      </c>
      <c r="G427" s="226"/>
      <c r="H427" s="228" t="s">
        <v>19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141</v>
      </c>
      <c r="AU427" s="235" t="s">
        <v>85</v>
      </c>
      <c r="AV427" s="13" t="s">
        <v>83</v>
      </c>
      <c r="AW427" s="13" t="s">
        <v>37</v>
      </c>
      <c r="AX427" s="13" t="s">
        <v>75</v>
      </c>
      <c r="AY427" s="235" t="s">
        <v>130</v>
      </c>
    </row>
    <row r="428" s="14" customFormat="1">
      <c r="A428" s="14"/>
      <c r="B428" s="236"/>
      <c r="C428" s="237"/>
      <c r="D428" s="227" t="s">
        <v>141</v>
      </c>
      <c r="E428" s="238" t="s">
        <v>19</v>
      </c>
      <c r="F428" s="239" t="s">
        <v>380</v>
      </c>
      <c r="G428" s="237"/>
      <c r="H428" s="240">
        <v>0.050999999999999997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141</v>
      </c>
      <c r="AU428" s="246" t="s">
        <v>85</v>
      </c>
      <c r="AV428" s="14" t="s">
        <v>85</v>
      </c>
      <c r="AW428" s="14" t="s">
        <v>37</v>
      </c>
      <c r="AX428" s="14" t="s">
        <v>75</v>
      </c>
      <c r="AY428" s="246" t="s">
        <v>130</v>
      </c>
    </row>
    <row r="429" s="14" customFormat="1">
      <c r="A429" s="14"/>
      <c r="B429" s="236"/>
      <c r="C429" s="237"/>
      <c r="D429" s="227" t="s">
        <v>141</v>
      </c>
      <c r="E429" s="238" t="s">
        <v>19</v>
      </c>
      <c r="F429" s="239" t="s">
        <v>381</v>
      </c>
      <c r="G429" s="237"/>
      <c r="H429" s="240">
        <v>0.01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141</v>
      </c>
      <c r="AU429" s="246" t="s">
        <v>85</v>
      </c>
      <c r="AV429" s="14" t="s">
        <v>85</v>
      </c>
      <c r="AW429" s="14" t="s">
        <v>37</v>
      </c>
      <c r="AX429" s="14" t="s">
        <v>75</v>
      </c>
      <c r="AY429" s="246" t="s">
        <v>130</v>
      </c>
    </row>
    <row r="430" s="16" customFormat="1">
      <c r="A430" s="16"/>
      <c r="B430" s="268"/>
      <c r="C430" s="269"/>
      <c r="D430" s="227" t="s">
        <v>141</v>
      </c>
      <c r="E430" s="270" t="s">
        <v>19</v>
      </c>
      <c r="F430" s="271" t="s">
        <v>245</v>
      </c>
      <c r="G430" s="269"/>
      <c r="H430" s="272">
        <v>0.060999999999999999</v>
      </c>
      <c r="I430" s="273"/>
      <c r="J430" s="269"/>
      <c r="K430" s="269"/>
      <c r="L430" s="274"/>
      <c r="M430" s="275"/>
      <c r="N430" s="276"/>
      <c r="O430" s="276"/>
      <c r="P430" s="276"/>
      <c r="Q430" s="276"/>
      <c r="R430" s="276"/>
      <c r="S430" s="276"/>
      <c r="T430" s="277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78" t="s">
        <v>141</v>
      </c>
      <c r="AU430" s="278" t="s">
        <v>85</v>
      </c>
      <c r="AV430" s="16" t="s">
        <v>157</v>
      </c>
      <c r="AW430" s="16" t="s">
        <v>37</v>
      </c>
      <c r="AX430" s="16" t="s">
        <v>75</v>
      </c>
      <c r="AY430" s="278" t="s">
        <v>130</v>
      </c>
    </row>
    <row r="431" s="13" customFormat="1">
      <c r="A431" s="13"/>
      <c r="B431" s="225"/>
      <c r="C431" s="226"/>
      <c r="D431" s="227" t="s">
        <v>141</v>
      </c>
      <c r="E431" s="228" t="s">
        <v>19</v>
      </c>
      <c r="F431" s="229" t="s">
        <v>246</v>
      </c>
      <c r="G431" s="226"/>
      <c r="H431" s="228" t="s">
        <v>19</v>
      </c>
      <c r="I431" s="230"/>
      <c r="J431" s="226"/>
      <c r="K431" s="226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141</v>
      </c>
      <c r="AU431" s="235" t="s">
        <v>85</v>
      </c>
      <c r="AV431" s="13" t="s">
        <v>83</v>
      </c>
      <c r="AW431" s="13" t="s">
        <v>37</v>
      </c>
      <c r="AX431" s="13" t="s">
        <v>75</v>
      </c>
      <c r="AY431" s="235" t="s">
        <v>130</v>
      </c>
    </row>
    <row r="432" s="13" customFormat="1">
      <c r="A432" s="13"/>
      <c r="B432" s="225"/>
      <c r="C432" s="226"/>
      <c r="D432" s="227" t="s">
        <v>141</v>
      </c>
      <c r="E432" s="228" t="s">
        <v>19</v>
      </c>
      <c r="F432" s="229" t="s">
        <v>252</v>
      </c>
      <c r="G432" s="226"/>
      <c r="H432" s="228" t="s">
        <v>19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141</v>
      </c>
      <c r="AU432" s="235" t="s">
        <v>85</v>
      </c>
      <c r="AV432" s="13" t="s">
        <v>83</v>
      </c>
      <c r="AW432" s="13" t="s">
        <v>37</v>
      </c>
      <c r="AX432" s="13" t="s">
        <v>75</v>
      </c>
      <c r="AY432" s="235" t="s">
        <v>130</v>
      </c>
    </row>
    <row r="433" s="14" customFormat="1">
      <c r="A433" s="14"/>
      <c r="B433" s="236"/>
      <c r="C433" s="237"/>
      <c r="D433" s="227" t="s">
        <v>141</v>
      </c>
      <c r="E433" s="238" t="s">
        <v>19</v>
      </c>
      <c r="F433" s="239" t="s">
        <v>382</v>
      </c>
      <c r="G433" s="237"/>
      <c r="H433" s="240">
        <v>0.040000000000000001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6" t="s">
        <v>141</v>
      </c>
      <c r="AU433" s="246" t="s">
        <v>85</v>
      </c>
      <c r="AV433" s="14" t="s">
        <v>85</v>
      </c>
      <c r="AW433" s="14" t="s">
        <v>37</v>
      </c>
      <c r="AX433" s="14" t="s">
        <v>75</v>
      </c>
      <c r="AY433" s="246" t="s">
        <v>130</v>
      </c>
    </row>
    <row r="434" s="14" customFormat="1">
      <c r="A434" s="14"/>
      <c r="B434" s="236"/>
      <c r="C434" s="237"/>
      <c r="D434" s="227" t="s">
        <v>141</v>
      </c>
      <c r="E434" s="238" t="s">
        <v>19</v>
      </c>
      <c r="F434" s="239" t="s">
        <v>383</v>
      </c>
      <c r="G434" s="237"/>
      <c r="H434" s="240">
        <v>0.0080000000000000002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6" t="s">
        <v>141</v>
      </c>
      <c r="AU434" s="246" t="s">
        <v>85</v>
      </c>
      <c r="AV434" s="14" t="s">
        <v>85</v>
      </c>
      <c r="AW434" s="14" t="s">
        <v>37</v>
      </c>
      <c r="AX434" s="14" t="s">
        <v>75</v>
      </c>
      <c r="AY434" s="246" t="s">
        <v>130</v>
      </c>
    </row>
    <row r="435" s="16" customFormat="1">
      <c r="A435" s="16"/>
      <c r="B435" s="268"/>
      <c r="C435" s="269"/>
      <c r="D435" s="227" t="s">
        <v>141</v>
      </c>
      <c r="E435" s="270" t="s">
        <v>19</v>
      </c>
      <c r="F435" s="271" t="s">
        <v>245</v>
      </c>
      <c r="G435" s="269"/>
      <c r="H435" s="272">
        <v>0.048000000000000001</v>
      </c>
      <c r="I435" s="273"/>
      <c r="J435" s="269"/>
      <c r="K435" s="269"/>
      <c r="L435" s="274"/>
      <c r="M435" s="275"/>
      <c r="N435" s="276"/>
      <c r="O435" s="276"/>
      <c r="P435" s="276"/>
      <c r="Q435" s="276"/>
      <c r="R435" s="276"/>
      <c r="S435" s="276"/>
      <c r="T435" s="277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78" t="s">
        <v>141</v>
      </c>
      <c r="AU435" s="278" t="s">
        <v>85</v>
      </c>
      <c r="AV435" s="16" t="s">
        <v>157</v>
      </c>
      <c r="AW435" s="16" t="s">
        <v>37</v>
      </c>
      <c r="AX435" s="16" t="s">
        <v>75</v>
      </c>
      <c r="AY435" s="278" t="s">
        <v>130</v>
      </c>
    </row>
    <row r="436" s="15" customFormat="1">
      <c r="A436" s="15"/>
      <c r="B436" s="247"/>
      <c r="C436" s="248"/>
      <c r="D436" s="227" t="s">
        <v>141</v>
      </c>
      <c r="E436" s="249" t="s">
        <v>19</v>
      </c>
      <c r="F436" s="250" t="s">
        <v>145</v>
      </c>
      <c r="G436" s="248"/>
      <c r="H436" s="251">
        <v>0.10900000000000001</v>
      </c>
      <c r="I436" s="252"/>
      <c r="J436" s="248"/>
      <c r="K436" s="248"/>
      <c r="L436" s="253"/>
      <c r="M436" s="254"/>
      <c r="N436" s="255"/>
      <c r="O436" s="255"/>
      <c r="P436" s="255"/>
      <c r="Q436" s="255"/>
      <c r="R436" s="255"/>
      <c r="S436" s="255"/>
      <c r="T436" s="256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7" t="s">
        <v>141</v>
      </c>
      <c r="AU436" s="257" t="s">
        <v>85</v>
      </c>
      <c r="AV436" s="15" t="s">
        <v>137</v>
      </c>
      <c r="AW436" s="15" t="s">
        <v>37</v>
      </c>
      <c r="AX436" s="15" t="s">
        <v>83</v>
      </c>
      <c r="AY436" s="257" t="s">
        <v>130</v>
      </c>
    </row>
    <row r="437" s="2" customFormat="1" ht="24.15" customHeight="1">
      <c r="A437" s="41"/>
      <c r="B437" s="42"/>
      <c r="C437" s="207" t="s">
        <v>384</v>
      </c>
      <c r="D437" s="207" t="s">
        <v>132</v>
      </c>
      <c r="E437" s="208" t="s">
        <v>385</v>
      </c>
      <c r="F437" s="209" t="s">
        <v>386</v>
      </c>
      <c r="G437" s="210" t="s">
        <v>387</v>
      </c>
      <c r="H437" s="211">
        <v>115.5</v>
      </c>
      <c r="I437" s="212"/>
      <c r="J437" s="213">
        <f>ROUND(I437*H437,2)</f>
        <v>0</v>
      </c>
      <c r="K437" s="209" t="s">
        <v>136</v>
      </c>
      <c r="L437" s="47"/>
      <c r="M437" s="214" t="s">
        <v>19</v>
      </c>
      <c r="N437" s="215" t="s">
        <v>46</v>
      </c>
      <c r="O437" s="87"/>
      <c r="P437" s="216">
        <f>O437*H437</f>
        <v>0</v>
      </c>
      <c r="Q437" s="216">
        <v>0.11046</v>
      </c>
      <c r="R437" s="216">
        <f>Q437*H437</f>
        <v>12.75813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137</v>
      </c>
      <c r="AT437" s="218" t="s">
        <v>132</v>
      </c>
      <c r="AU437" s="218" t="s">
        <v>85</v>
      </c>
      <c r="AY437" s="20" t="s">
        <v>130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83</v>
      </c>
      <c r="BK437" s="219">
        <f>ROUND(I437*H437,2)</f>
        <v>0</v>
      </c>
      <c r="BL437" s="20" t="s">
        <v>137</v>
      </c>
      <c r="BM437" s="218" t="s">
        <v>388</v>
      </c>
    </row>
    <row r="438" s="2" customFormat="1">
      <c r="A438" s="41"/>
      <c r="B438" s="42"/>
      <c r="C438" s="43"/>
      <c r="D438" s="220" t="s">
        <v>139</v>
      </c>
      <c r="E438" s="43"/>
      <c r="F438" s="221" t="s">
        <v>389</v>
      </c>
      <c r="G438" s="43"/>
      <c r="H438" s="43"/>
      <c r="I438" s="222"/>
      <c r="J438" s="43"/>
      <c r="K438" s="43"/>
      <c r="L438" s="47"/>
      <c r="M438" s="223"/>
      <c r="N438" s="22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139</v>
      </c>
      <c r="AU438" s="20" t="s">
        <v>85</v>
      </c>
    </row>
    <row r="439" s="13" customFormat="1">
      <c r="A439" s="13"/>
      <c r="B439" s="225"/>
      <c r="C439" s="226"/>
      <c r="D439" s="227" t="s">
        <v>141</v>
      </c>
      <c r="E439" s="228" t="s">
        <v>19</v>
      </c>
      <c r="F439" s="229" t="s">
        <v>142</v>
      </c>
      <c r="G439" s="226"/>
      <c r="H439" s="228" t="s">
        <v>19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141</v>
      </c>
      <c r="AU439" s="235" t="s">
        <v>85</v>
      </c>
      <c r="AV439" s="13" t="s">
        <v>83</v>
      </c>
      <c r="AW439" s="13" t="s">
        <v>37</v>
      </c>
      <c r="AX439" s="13" t="s">
        <v>75</v>
      </c>
      <c r="AY439" s="235" t="s">
        <v>130</v>
      </c>
    </row>
    <row r="440" s="13" customFormat="1">
      <c r="A440" s="13"/>
      <c r="B440" s="225"/>
      <c r="C440" s="226"/>
      <c r="D440" s="227" t="s">
        <v>141</v>
      </c>
      <c r="E440" s="228" t="s">
        <v>19</v>
      </c>
      <c r="F440" s="229" t="s">
        <v>369</v>
      </c>
      <c r="G440" s="226"/>
      <c r="H440" s="228" t="s">
        <v>19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141</v>
      </c>
      <c r="AU440" s="235" t="s">
        <v>85</v>
      </c>
      <c r="AV440" s="13" t="s">
        <v>83</v>
      </c>
      <c r="AW440" s="13" t="s">
        <v>37</v>
      </c>
      <c r="AX440" s="13" t="s">
        <v>75</v>
      </c>
      <c r="AY440" s="235" t="s">
        <v>130</v>
      </c>
    </row>
    <row r="441" s="13" customFormat="1">
      <c r="A441" s="13"/>
      <c r="B441" s="225"/>
      <c r="C441" s="226"/>
      <c r="D441" s="227" t="s">
        <v>141</v>
      </c>
      <c r="E441" s="228" t="s">
        <v>19</v>
      </c>
      <c r="F441" s="229" t="s">
        <v>370</v>
      </c>
      <c r="G441" s="226"/>
      <c r="H441" s="228" t="s">
        <v>19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141</v>
      </c>
      <c r="AU441" s="235" t="s">
        <v>85</v>
      </c>
      <c r="AV441" s="13" t="s">
        <v>83</v>
      </c>
      <c r="AW441" s="13" t="s">
        <v>37</v>
      </c>
      <c r="AX441" s="13" t="s">
        <v>75</v>
      </c>
      <c r="AY441" s="235" t="s">
        <v>130</v>
      </c>
    </row>
    <row r="442" s="14" customFormat="1">
      <c r="A442" s="14"/>
      <c r="B442" s="236"/>
      <c r="C442" s="237"/>
      <c r="D442" s="227" t="s">
        <v>141</v>
      </c>
      <c r="E442" s="238" t="s">
        <v>19</v>
      </c>
      <c r="F442" s="239" t="s">
        <v>390</v>
      </c>
      <c r="G442" s="237"/>
      <c r="H442" s="240">
        <v>71.700000000000003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6" t="s">
        <v>141</v>
      </c>
      <c r="AU442" s="246" t="s">
        <v>85</v>
      </c>
      <c r="AV442" s="14" t="s">
        <v>85</v>
      </c>
      <c r="AW442" s="14" t="s">
        <v>37</v>
      </c>
      <c r="AX442" s="14" t="s">
        <v>75</v>
      </c>
      <c r="AY442" s="246" t="s">
        <v>130</v>
      </c>
    </row>
    <row r="443" s="16" customFormat="1">
      <c r="A443" s="16"/>
      <c r="B443" s="268"/>
      <c r="C443" s="269"/>
      <c r="D443" s="227" t="s">
        <v>141</v>
      </c>
      <c r="E443" s="270" t="s">
        <v>19</v>
      </c>
      <c r="F443" s="271" t="s">
        <v>245</v>
      </c>
      <c r="G443" s="269"/>
      <c r="H443" s="272">
        <v>71.700000000000003</v>
      </c>
      <c r="I443" s="273"/>
      <c r="J443" s="269"/>
      <c r="K443" s="269"/>
      <c r="L443" s="274"/>
      <c r="M443" s="275"/>
      <c r="N443" s="276"/>
      <c r="O443" s="276"/>
      <c r="P443" s="276"/>
      <c r="Q443" s="276"/>
      <c r="R443" s="276"/>
      <c r="S443" s="276"/>
      <c r="T443" s="277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78" t="s">
        <v>141</v>
      </c>
      <c r="AU443" s="278" t="s">
        <v>85</v>
      </c>
      <c r="AV443" s="16" t="s">
        <v>157</v>
      </c>
      <c r="AW443" s="16" t="s">
        <v>37</v>
      </c>
      <c r="AX443" s="16" t="s">
        <v>75</v>
      </c>
      <c r="AY443" s="278" t="s">
        <v>130</v>
      </c>
    </row>
    <row r="444" s="13" customFormat="1">
      <c r="A444" s="13"/>
      <c r="B444" s="225"/>
      <c r="C444" s="226"/>
      <c r="D444" s="227" t="s">
        <v>141</v>
      </c>
      <c r="E444" s="228" t="s">
        <v>19</v>
      </c>
      <c r="F444" s="229" t="s">
        <v>246</v>
      </c>
      <c r="G444" s="226"/>
      <c r="H444" s="228" t="s">
        <v>19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141</v>
      </c>
      <c r="AU444" s="235" t="s">
        <v>85</v>
      </c>
      <c r="AV444" s="13" t="s">
        <v>83</v>
      </c>
      <c r="AW444" s="13" t="s">
        <v>37</v>
      </c>
      <c r="AX444" s="13" t="s">
        <v>75</v>
      </c>
      <c r="AY444" s="235" t="s">
        <v>130</v>
      </c>
    </row>
    <row r="445" s="13" customFormat="1">
      <c r="A445" s="13"/>
      <c r="B445" s="225"/>
      <c r="C445" s="226"/>
      <c r="D445" s="227" t="s">
        <v>141</v>
      </c>
      <c r="E445" s="228" t="s">
        <v>19</v>
      </c>
      <c r="F445" s="229" t="s">
        <v>252</v>
      </c>
      <c r="G445" s="226"/>
      <c r="H445" s="228" t="s">
        <v>19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141</v>
      </c>
      <c r="AU445" s="235" t="s">
        <v>85</v>
      </c>
      <c r="AV445" s="13" t="s">
        <v>83</v>
      </c>
      <c r="AW445" s="13" t="s">
        <v>37</v>
      </c>
      <c r="AX445" s="13" t="s">
        <v>75</v>
      </c>
      <c r="AY445" s="235" t="s">
        <v>130</v>
      </c>
    </row>
    <row r="446" s="14" customFormat="1">
      <c r="A446" s="14"/>
      <c r="B446" s="236"/>
      <c r="C446" s="237"/>
      <c r="D446" s="227" t="s">
        <v>141</v>
      </c>
      <c r="E446" s="238" t="s">
        <v>19</v>
      </c>
      <c r="F446" s="239" t="s">
        <v>391</v>
      </c>
      <c r="G446" s="237"/>
      <c r="H446" s="240">
        <v>43.799999999999997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6" t="s">
        <v>141</v>
      </c>
      <c r="AU446" s="246" t="s">
        <v>85</v>
      </c>
      <c r="AV446" s="14" t="s">
        <v>85</v>
      </c>
      <c r="AW446" s="14" t="s">
        <v>37</v>
      </c>
      <c r="AX446" s="14" t="s">
        <v>75</v>
      </c>
      <c r="AY446" s="246" t="s">
        <v>130</v>
      </c>
    </row>
    <row r="447" s="16" customFormat="1">
      <c r="A447" s="16"/>
      <c r="B447" s="268"/>
      <c r="C447" s="269"/>
      <c r="D447" s="227" t="s">
        <v>141</v>
      </c>
      <c r="E447" s="270" t="s">
        <v>19</v>
      </c>
      <c r="F447" s="271" t="s">
        <v>245</v>
      </c>
      <c r="G447" s="269"/>
      <c r="H447" s="272">
        <v>43.799999999999997</v>
      </c>
      <c r="I447" s="273"/>
      <c r="J447" s="269"/>
      <c r="K447" s="269"/>
      <c r="L447" s="274"/>
      <c r="M447" s="275"/>
      <c r="N447" s="276"/>
      <c r="O447" s="276"/>
      <c r="P447" s="276"/>
      <c r="Q447" s="276"/>
      <c r="R447" s="276"/>
      <c r="S447" s="276"/>
      <c r="T447" s="277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T447" s="278" t="s">
        <v>141</v>
      </c>
      <c r="AU447" s="278" t="s">
        <v>85</v>
      </c>
      <c r="AV447" s="16" t="s">
        <v>157</v>
      </c>
      <c r="AW447" s="16" t="s">
        <v>37</v>
      </c>
      <c r="AX447" s="16" t="s">
        <v>75</v>
      </c>
      <c r="AY447" s="278" t="s">
        <v>130</v>
      </c>
    </row>
    <row r="448" s="15" customFormat="1">
      <c r="A448" s="15"/>
      <c r="B448" s="247"/>
      <c r="C448" s="248"/>
      <c r="D448" s="227" t="s">
        <v>141</v>
      </c>
      <c r="E448" s="249" t="s">
        <v>19</v>
      </c>
      <c r="F448" s="250" t="s">
        <v>145</v>
      </c>
      <c r="G448" s="248"/>
      <c r="H448" s="251">
        <v>115.5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7" t="s">
        <v>141</v>
      </c>
      <c r="AU448" s="257" t="s">
        <v>85</v>
      </c>
      <c r="AV448" s="15" t="s">
        <v>137</v>
      </c>
      <c r="AW448" s="15" t="s">
        <v>37</v>
      </c>
      <c r="AX448" s="15" t="s">
        <v>83</v>
      </c>
      <c r="AY448" s="257" t="s">
        <v>130</v>
      </c>
    </row>
    <row r="449" s="2" customFormat="1" ht="21.75" customHeight="1">
      <c r="A449" s="41"/>
      <c r="B449" s="42"/>
      <c r="C449" s="207" t="s">
        <v>392</v>
      </c>
      <c r="D449" s="207" t="s">
        <v>132</v>
      </c>
      <c r="E449" s="208" t="s">
        <v>393</v>
      </c>
      <c r="F449" s="209" t="s">
        <v>394</v>
      </c>
      <c r="G449" s="210" t="s">
        <v>225</v>
      </c>
      <c r="H449" s="211">
        <v>19.515000000000001</v>
      </c>
      <c r="I449" s="212"/>
      <c r="J449" s="213">
        <f>ROUND(I449*H449,2)</f>
        <v>0</v>
      </c>
      <c r="K449" s="209" t="s">
        <v>136</v>
      </c>
      <c r="L449" s="47"/>
      <c r="M449" s="214" t="s">
        <v>19</v>
      </c>
      <c r="N449" s="215" t="s">
        <v>46</v>
      </c>
      <c r="O449" s="87"/>
      <c r="P449" s="216">
        <f>O449*H449</f>
        <v>0</v>
      </c>
      <c r="Q449" s="216">
        <v>0.00792</v>
      </c>
      <c r="R449" s="216">
        <f>Q449*H449</f>
        <v>0.1545588</v>
      </c>
      <c r="S449" s="216">
        <v>0</v>
      </c>
      <c r="T449" s="217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8" t="s">
        <v>137</v>
      </c>
      <c r="AT449" s="218" t="s">
        <v>132</v>
      </c>
      <c r="AU449" s="218" t="s">
        <v>85</v>
      </c>
      <c r="AY449" s="20" t="s">
        <v>130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20" t="s">
        <v>83</v>
      </c>
      <c r="BK449" s="219">
        <f>ROUND(I449*H449,2)</f>
        <v>0</v>
      </c>
      <c r="BL449" s="20" t="s">
        <v>137</v>
      </c>
      <c r="BM449" s="218" t="s">
        <v>395</v>
      </c>
    </row>
    <row r="450" s="2" customFormat="1">
      <c r="A450" s="41"/>
      <c r="B450" s="42"/>
      <c r="C450" s="43"/>
      <c r="D450" s="220" t="s">
        <v>139</v>
      </c>
      <c r="E450" s="43"/>
      <c r="F450" s="221" t="s">
        <v>396</v>
      </c>
      <c r="G450" s="43"/>
      <c r="H450" s="43"/>
      <c r="I450" s="222"/>
      <c r="J450" s="43"/>
      <c r="K450" s="43"/>
      <c r="L450" s="47"/>
      <c r="M450" s="223"/>
      <c r="N450" s="224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139</v>
      </c>
      <c r="AU450" s="20" t="s">
        <v>85</v>
      </c>
    </row>
    <row r="451" s="13" customFormat="1">
      <c r="A451" s="13"/>
      <c r="B451" s="225"/>
      <c r="C451" s="226"/>
      <c r="D451" s="227" t="s">
        <v>141</v>
      </c>
      <c r="E451" s="228" t="s">
        <v>19</v>
      </c>
      <c r="F451" s="229" t="s">
        <v>142</v>
      </c>
      <c r="G451" s="226"/>
      <c r="H451" s="228" t="s">
        <v>19</v>
      </c>
      <c r="I451" s="230"/>
      <c r="J451" s="226"/>
      <c r="K451" s="226"/>
      <c r="L451" s="231"/>
      <c r="M451" s="232"/>
      <c r="N451" s="233"/>
      <c r="O451" s="233"/>
      <c r="P451" s="233"/>
      <c r="Q451" s="233"/>
      <c r="R451" s="233"/>
      <c r="S451" s="233"/>
      <c r="T451" s="23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5" t="s">
        <v>141</v>
      </c>
      <c r="AU451" s="235" t="s">
        <v>85</v>
      </c>
      <c r="AV451" s="13" t="s">
        <v>83</v>
      </c>
      <c r="AW451" s="13" t="s">
        <v>37</v>
      </c>
      <c r="AX451" s="13" t="s">
        <v>75</v>
      </c>
      <c r="AY451" s="235" t="s">
        <v>130</v>
      </c>
    </row>
    <row r="452" s="13" customFormat="1">
      <c r="A452" s="13"/>
      <c r="B452" s="225"/>
      <c r="C452" s="226"/>
      <c r="D452" s="227" t="s">
        <v>141</v>
      </c>
      <c r="E452" s="228" t="s">
        <v>19</v>
      </c>
      <c r="F452" s="229" t="s">
        <v>369</v>
      </c>
      <c r="G452" s="226"/>
      <c r="H452" s="228" t="s">
        <v>19</v>
      </c>
      <c r="I452" s="230"/>
      <c r="J452" s="226"/>
      <c r="K452" s="226"/>
      <c r="L452" s="231"/>
      <c r="M452" s="232"/>
      <c r="N452" s="233"/>
      <c r="O452" s="233"/>
      <c r="P452" s="233"/>
      <c r="Q452" s="233"/>
      <c r="R452" s="233"/>
      <c r="S452" s="233"/>
      <c r="T452" s="23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5" t="s">
        <v>141</v>
      </c>
      <c r="AU452" s="235" t="s">
        <v>85</v>
      </c>
      <c r="AV452" s="13" t="s">
        <v>83</v>
      </c>
      <c r="AW452" s="13" t="s">
        <v>37</v>
      </c>
      <c r="AX452" s="13" t="s">
        <v>75</v>
      </c>
      <c r="AY452" s="235" t="s">
        <v>130</v>
      </c>
    </row>
    <row r="453" s="13" customFormat="1">
      <c r="A453" s="13"/>
      <c r="B453" s="225"/>
      <c r="C453" s="226"/>
      <c r="D453" s="227" t="s">
        <v>141</v>
      </c>
      <c r="E453" s="228" t="s">
        <v>19</v>
      </c>
      <c r="F453" s="229" t="s">
        <v>370</v>
      </c>
      <c r="G453" s="226"/>
      <c r="H453" s="228" t="s">
        <v>19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141</v>
      </c>
      <c r="AU453" s="235" t="s">
        <v>85</v>
      </c>
      <c r="AV453" s="13" t="s">
        <v>83</v>
      </c>
      <c r="AW453" s="13" t="s">
        <v>37</v>
      </c>
      <c r="AX453" s="13" t="s">
        <v>75</v>
      </c>
      <c r="AY453" s="235" t="s">
        <v>130</v>
      </c>
    </row>
    <row r="454" s="14" customFormat="1">
      <c r="A454" s="14"/>
      <c r="B454" s="236"/>
      <c r="C454" s="237"/>
      <c r="D454" s="227" t="s">
        <v>141</v>
      </c>
      <c r="E454" s="238" t="s">
        <v>19</v>
      </c>
      <c r="F454" s="239" t="s">
        <v>397</v>
      </c>
      <c r="G454" s="237"/>
      <c r="H454" s="240">
        <v>10.755000000000001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6" t="s">
        <v>141</v>
      </c>
      <c r="AU454" s="246" t="s">
        <v>85</v>
      </c>
      <c r="AV454" s="14" t="s">
        <v>85</v>
      </c>
      <c r="AW454" s="14" t="s">
        <v>37</v>
      </c>
      <c r="AX454" s="14" t="s">
        <v>75</v>
      </c>
      <c r="AY454" s="246" t="s">
        <v>130</v>
      </c>
    </row>
    <row r="455" s="16" customFormat="1">
      <c r="A455" s="16"/>
      <c r="B455" s="268"/>
      <c r="C455" s="269"/>
      <c r="D455" s="227" t="s">
        <v>141</v>
      </c>
      <c r="E455" s="270" t="s">
        <v>19</v>
      </c>
      <c r="F455" s="271" t="s">
        <v>245</v>
      </c>
      <c r="G455" s="269"/>
      <c r="H455" s="272">
        <v>10.755000000000001</v>
      </c>
      <c r="I455" s="273"/>
      <c r="J455" s="269"/>
      <c r="K455" s="269"/>
      <c r="L455" s="274"/>
      <c r="M455" s="275"/>
      <c r="N455" s="276"/>
      <c r="O455" s="276"/>
      <c r="P455" s="276"/>
      <c r="Q455" s="276"/>
      <c r="R455" s="276"/>
      <c r="S455" s="276"/>
      <c r="T455" s="277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78" t="s">
        <v>141</v>
      </c>
      <c r="AU455" s="278" t="s">
        <v>85</v>
      </c>
      <c r="AV455" s="16" t="s">
        <v>157</v>
      </c>
      <c r="AW455" s="16" t="s">
        <v>37</v>
      </c>
      <c r="AX455" s="16" t="s">
        <v>75</v>
      </c>
      <c r="AY455" s="278" t="s">
        <v>130</v>
      </c>
    </row>
    <row r="456" s="13" customFormat="1">
      <c r="A456" s="13"/>
      <c r="B456" s="225"/>
      <c r="C456" s="226"/>
      <c r="D456" s="227" t="s">
        <v>141</v>
      </c>
      <c r="E456" s="228" t="s">
        <v>19</v>
      </c>
      <c r="F456" s="229" t="s">
        <v>246</v>
      </c>
      <c r="G456" s="226"/>
      <c r="H456" s="228" t="s">
        <v>19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141</v>
      </c>
      <c r="AU456" s="235" t="s">
        <v>85</v>
      </c>
      <c r="AV456" s="13" t="s">
        <v>83</v>
      </c>
      <c r="AW456" s="13" t="s">
        <v>37</v>
      </c>
      <c r="AX456" s="13" t="s">
        <v>75</v>
      </c>
      <c r="AY456" s="235" t="s">
        <v>130</v>
      </c>
    </row>
    <row r="457" s="13" customFormat="1">
      <c r="A457" s="13"/>
      <c r="B457" s="225"/>
      <c r="C457" s="226"/>
      <c r="D457" s="227" t="s">
        <v>141</v>
      </c>
      <c r="E457" s="228" t="s">
        <v>19</v>
      </c>
      <c r="F457" s="229" t="s">
        <v>252</v>
      </c>
      <c r="G457" s="226"/>
      <c r="H457" s="228" t="s">
        <v>19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5" t="s">
        <v>141</v>
      </c>
      <c r="AU457" s="235" t="s">
        <v>85</v>
      </c>
      <c r="AV457" s="13" t="s">
        <v>83</v>
      </c>
      <c r="AW457" s="13" t="s">
        <v>37</v>
      </c>
      <c r="AX457" s="13" t="s">
        <v>75</v>
      </c>
      <c r="AY457" s="235" t="s">
        <v>130</v>
      </c>
    </row>
    <row r="458" s="14" customFormat="1">
      <c r="A458" s="14"/>
      <c r="B458" s="236"/>
      <c r="C458" s="237"/>
      <c r="D458" s="227" t="s">
        <v>141</v>
      </c>
      <c r="E458" s="238" t="s">
        <v>19</v>
      </c>
      <c r="F458" s="239" t="s">
        <v>398</v>
      </c>
      <c r="G458" s="237"/>
      <c r="H458" s="240">
        <v>8.7599999999999998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6" t="s">
        <v>141</v>
      </c>
      <c r="AU458" s="246" t="s">
        <v>85</v>
      </c>
      <c r="AV458" s="14" t="s">
        <v>85</v>
      </c>
      <c r="AW458" s="14" t="s">
        <v>37</v>
      </c>
      <c r="AX458" s="14" t="s">
        <v>75</v>
      </c>
      <c r="AY458" s="246" t="s">
        <v>130</v>
      </c>
    </row>
    <row r="459" s="16" customFormat="1">
      <c r="A459" s="16"/>
      <c r="B459" s="268"/>
      <c r="C459" s="269"/>
      <c r="D459" s="227" t="s">
        <v>141</v>
      </c>
      <c r="E459" s="270" t="s">
        <v>19</v>
      </c>
      <c r="F459" s="271" t="s">
        <v>245</v>
      </c>
      <c r="G459" s="269"/>
      <c r="H459" s="272">
        <v>8.7599999999999998</v>
      </c>
      <c r="I459" s="273"/>
      <c r="J459" s="269"/>
      <c r="K459" s="269"/>
      <c r="L459" s="274"/>
      <c r="M459" s="275"/>
      <c r="N459" s="276"/>
      <c r="O459" s="276"/>
      <c r="P459" s="276"/>
      <c r="Q459" s="276"/>
      <c r="R459" s="276"/>
      <c r="S459" s="276"/>
      <c r="T459" s="277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78" t="s">
        <v>141</v>
      </c>
      <c r="AU459" s="278" t="s">
        <v>85</v>
      </c>
      <c r="AV459" s="16" t="s">
        <v>157</v>
      </c>
      <c r="AW459" s="16" t="s">
        <v>37</v>
      </c>
      <c r="AX459" s="16" t="s">
        <v>75</v>
      </c>
      <c r="AY459" s="278" t="s">
        <v>130</v>
      </c>
    </row>
    <row r="460" s="15" customFormat="1">
      <c r="A460" s="15"/>
      <c r="B460" s="247"/>
      <c r="C460" s="248"/>
      <c r="D460" s="227" t="s">
        <v>141</v>
      </c>
      <c r="E460" s="249" t="s">
        <v>19</v>
      </c>
      <c r="F460" s="250" t="s">
        <v>145</v>
      </c>
      <c r="G460" s="248"/>
      <c r="H460" s="251">
        <v>19.515000000000001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7" t="s">
        <v>141</v>
      </c>
      <c r="AU460" s="257" t="s">
        <v>85</v>
      </c>
      <c r="AV460" s="15" t="s">
        <v>137</v>
      </c>
      <c r="AW460" s="15" t="s">
        <v>37</v>
      </c>
      <c r="AX460" s="15" t="s">
        <v>83</v>
      </c>
      <c r="AY460" s="257" t="s">
        <v>130</v>
      </c>
    </row>
    <row r="461" s="2" customFormat="1" ht="21.75" customHeight="1">
      <c r="A461" s="41"/>
      <c r="B461" s="42"/>
      <c r="C461" s="207" t="s">
        <v>399</v>
      </c>
      <c r="D461" s="207" t="s">
        <v>132</v>
      </c>
      <c r="E461" s="208" t="s">
        <v>400</v>
      </c>
      <c r="F461" s="209" t="s">
        <v>401</v>
      </c>
      <c r="G461" s="210" t="s">
        <v>225</v>
      </c>
      <c r="H461" s="211">
        <v>19.515000000000001</v>
      </c>
      <c r="I461" s="212"/>
      <c r="J461" s="213">
        <f>ROUND(I461*H461,2)</f>
        <v>0</v>
      </c>
      <c r="K461" s="209" t="s">
        <v>136</v>
      </c>
      <c r="L461" s="47"/>
      <c r="M461" s="214" t="s">
        <v>19</v>
      </c>
      <c r="N461" s="215" t="s">
        <v>46</v>
      </c>
      <c r="O461" s="87"/>
      <c r="P461" s="216">
        <f>O461*H461</f>
        <v>0</v>
      </c>
      <c r="Q461" s="216">
        <v>0</v>
      </c>
      <c r="R461" s="216">
        <f>Q461*H461</f>
        <v>0</v>
      </c>
      <c r="S461" s="216">
        <v>0</v>
      </c>
      <c r="T461" s="217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8" t="s">
        <v>137</v>
      </c>
      <c r="AT461" s="218" t="s">
        <v>132</v>
      </c>
      <c r="AU461" s="218" t="s">
        <v>85</v>
      </c>
      <c r="AY461" s="20" t="s">
        <v>130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20" t="s">
        <v>83</v>
      </c>
      <c r="BK461" s="219">
        <f>ROUND(I461*H461,2)</f>
        <v>0</v>
      </c>
      <c r="BL461" s="20" t="s">
        <v>137</v>
      </c>
      <c r="BM461" s="218" t="s">
        <v>402</v>
      </c>
    </row>
    <row r="462" s="2" customFormat="1">
      <c r="A462" s="41"/>
      <c r="B462" s="42"/>
      <c r="C462" s="43"/>
      <c r="D462" s="220" t="s">
        <v>139</v>
      </c>
      <c r="E462" s="43"/>
      <c r="F462" s="221" t="s">
        <v>403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139</v>
      </c>
      <c r="AU462" s="20" t="s">
        <v>85</v>
      </c>
    </row>
    <row r="463" s="13" customFormat="1">
      <c r="A463" s="13"/>
      <c r="B463" s="225"/>
      <c r="C463" s="226"/>
      <c r="D463" s="227" t="s">
        <v>141</v>
      </c>
      <c r="E463" s="228" t="s">
        <v>19</v>
      </c>
      <c r="F463" s="229" t="s">
        <v>142</v>
      </c>
      <c r="G463" s="226"/>
      <c r="H463" s="228" t="s">
        <v>19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141</v>
      </c>
      <c r="AU463" s="235" t="s">
        <v>85</v>
      </c>
      <c r="AV463" s="13" t="s">
        <v>83</v>
      </c>
      <c r="AW463" s="13" t="s">
        <v>37</v>
      </c>
      <c r="AX463" s="13" t="s">
        <v>75</v>
      </c>
      <c r="AY463" s="235" t="s">
        <v>130</v>
      </c>
    </row>
    <row r="464" s="13" customFormat="1">
      <c r="A464" s="13"/>
      <c r="B464" s="225"/>
      <c r="C464" s="226"/>
      <c r="D464" s="227" t="s">
        <v>141</v>
      </c>
      <c r="E464" s="228" t="s">
        <v>19</v>
      </c>
      <c r="F464" s="229" t="s">
        <v>369</v>
      </c>
      <c r="G464" s="226"/>
      <c r="H464" s="228" t="s">
        <v>19</v>
      </c>
      <c r="I464" s="230"/>
      <c r="J464" s="226"/>
      <c r="K464" s="226"/>
      <c r="L464" s="231"/>
      <c r="M464" s="232"/>
      <c r="N464" s="233"/>
      <c r="O464" s="233"/>
      <c r="P464" s="233"/>
      <c r="Q464" s="233"/>
      <c r="R464" s="233"/>
      <c r="S464" s="233"/>
      <c r="T464" s="23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5" t="s">
        <v>141</v>
      </c>
      <c r="AU464" s="235" t="s">
        <v>85</v>
      </c>
      <c r="AV464" s="13" t="s">
        <v>83</v>
      </c>
      <c r="AW464" s="13" t="s">
        <v>37</v>
      </c>
      <c r="AX464" s="13" t="s">
        <v>75</v>
      </c>
      <c r="AY464" s="235" t="s">
        <v>130</v>
      </c>
    </row>
    <row r="465" s="13" customFormat="1">
      <c r="A465" s="13"/>
      <c r="B465" s="225"/>
      <c r="C465" s="226"/>
      <c r="D465" s="227" t="s">
        <v>141</v>
      </c>
      <c r="E465" s="228" t="s">
        <v>19</v>
      </c>
      <c r="F465" s="229" t="s">
        <v>370</v>
      </c>
      <c r="G465" s="226"/>
      <c r="H465" s="228" t="s">
        <v>19</v>
      </c>
      <c r="I465" s="230"/>
      <c r="J465" s="226"/>
      <c r="K465" s="226"/>
      <c r="L465" s="231"/>
      <c r="M465" s="232"/>
      <c r="N465" s="233"/>
      <c r="O465" s="233"/>
      <c r="P465" s="233"/>
      <c r="Q465" s="233"/>
      <c r="R465" s="233"/>
      <c r="S465" s="233"/>
      <c r="T465" s="23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5" t="s">
        <v>141</v>
      </c>
      <c r="AU465" s="235" t="s">
        <v>85</v>
      </c>
      <c r="AV465" s="13" t="s">
        <v>83</v>
      </c>
      <c r="AW465" s="13" t="s">
        <v>37</v>
      </c>
      <c r="AX465" s="13" t="s">
        <v>75</v>
      </c>
      <c r="AY465" s="235" t="s">
        <v>130</v>
      </c>
    </row>
    <row r="466" s="14" customFormat="1">
      <c r="A466" s="14"/>
      <c r="B466" s="236"/>
      <c r="C466" s="237"/>
      <c r="D466" s="227" t="s">
        <v>141</v>
      </c>
      <c r="E466" s="238" t="s">
        <v>19</v>
      </c>
      <c r="F466" s="239" t="s">
        <v>397</v>
      </c>
      <c r="G466" s="237"/>
      <c r="H466" s="240">
        <v>10.755000000000001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6" t="s">
        <v>141</v>
      </c>
      <c r="AU466" s="246" t="s">
        <v>85</v>
      </c>
      <c r="AV466" s="14" t="s">
        <v>85</v>
      </c>
      <c r="AW466" s="14" t="s">
        <v>37</v>
      </c>
      <c r="AX466" s="14" t="s">
        <v>75</v>
      </c>
      <c r="AY466" s="246" t="s">
        <v>130</v>
      </c>
    </row>
    <row r="467" s="16" customFormat="1">
      <c r="A467" s="16"/>
      <c r="B467" s="268"/>
      <c r="C467" s="269"/>
      <c r="D467" s="227" t="s">
        <v>141</v>
      </c>
      <c r="E467" s="270" t="s">
        <v>19</v>
      </c>
      <c r="F467" s="271" t="s">
        <v>245</v>
      </c>
      <c r="G467" s="269"/>
      <c r="H467" s="272">
        <v>10.755000000000001</v>
      </c>
      <c r="I467" s="273"/>
      <c r="J467" s="269"/>
      <c r="K467" s="269"/>
      <c r="L467" s="274"/>
      <c r="M467" s="275"/>
      <c r="N467" s="276"/>
      <c r="O467" s="276"/>
      <c r="P467" s="276"/>
      <c r="Q467" s="276"/>
      <c r="R467" s="276"/>
      <c r="S467" s="276"/>
      <c r="T467" s="277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78" t="s">
        <v>141</v>
      </c>
      <c r="AU467" s="278" t="s">
        <v>85</v>
      </c>
      <c r="AV467" s="16" t="s">
        <v>157</v>
      </c>
      <c r="AW467" s="16" t="s">
        <v>37</v>
      </c>
      <c r="AX467" s="16" t="s">
        <v>75</v>
      </c>
      <c r="AY467" s="278" t="s">
        <v>130</v>
      </c>
    </row>
    <row r="468" s="13" customFormat="1">
      <c r="A468" s="13"/>
      <c r="B468" s="225"/>
      <c r="C468" s="226"/>
      <c r="D468" s="227" t="s">
        <v>141</v>
      </c>
      <c r="E468" s="228" t="s">
        <v>19</v>
      </c>
      <c r="F468" s="229" t="s">
        <v>246</v>
      </c>
      <c r="G468" s="226"/>
      <c r="H468" s="228" t="s">
        <v>19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141</v>
      </c>
      <c r="AU468" s="235" t="s">
        <v>85</v>
      </c>
      <c r="AV468" s="13" t="s">
        <v>83</v>
      </c>
      <c r="AW468" s="13" t="s">
        <v>37</v>
      </c>
      <c r="AX468" s="13" t="s">
        <v>75</v>
      </c>
      <c r="AY468" s="235" t="s">
        <v>130</v>
      </c>
    </row>
    <row r="469" s="13" customFormat="1">
      <c r="A469" s="13"/>
      <c r="B469" s="225"/>
      <c r="C469" s="226"/>
      <c r="D469" s="227" t="s">
        <v>141</v>
      </c>
      <c r="E469" s="228" t="s">
        <v>19</v>
      </c>
      <c r="F469" s="229" t="s">
        <v>252</v>
      </c>
      <c r="G469" s="226"/>
      <c r="H469" s="228" t="s">
        <v>19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141</v>
      </c>
      <c r="AU469" s="235" t="s">
        <v>85</v>
      </c>
      <c r="AV469" s="13" t="s">
        <v>83</v>
      </c>
      <c r="AW469" s="13" t="s">
        <v>37</v>
      </c>
      <c r="AX469" s="13" t="s">
        <v>75</v>
      </c>
      <c r="AY469" s="235" t="s">
        <v>130</v>
      </c>
    </row>
    <row r="470" s="14" customFormat="1">
      <c r="A470" s="14"/>
      <c r="B470" s="236"/>
      <c r="C470" s="237"/>
      <c r="D470" s="227" t="s">
        <v>141</v>
      </c>
      <c r="E470" s="238" t="s">
        <v>19</v>
      </c>
      <c r="F470" s="239" t="s">
        <v>398</v>
      </c>
      <c r="G470" s="237"/>
      <c r="H470" s="240">
        <v>8.7599999999999998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141</v>
      </c>
      <c r="AU470" s="246" t="s">
        <v>85</v>
      </c>
      <c r="AV470" s="14" t="s">
        <v>85</v>
      </c>
      <c r="AW470" s="14" t="s">
        <v>37</v>
      </c>
      <c r="AX470" s="14" t="s">
        <v>75</v>
      </c>
      <c r="AY470" s="246" t="s">
        <v>130</v>
      </c>
    </row>
    <row r="471" s="16" customFormat="1">
      <c r="A471" s="16"/>
      <c r="B471" s="268"/>
      <c r="C471" s="269"/>
      <c r="D471" s="227" t="s">
        <v>141</v>
      </c>
      <c r="E471" s="270" t="s">
        <v>19</v>
      </c>
      <c r="F471" s="271" t="s">
        <v>245</v>
      </c>
      <c r="G471" s="269"/>
      <c r="H471" s="272">
        <v>8.7599999999999998</v>
      </c>
      <c r="I471" s="273"/>
      <c r="J471" s="269"/>
      <c r="K471" s="269"/>
      <c r="L471" s="274"/>
      <c r="M471" s="275"/>
      <c r="N471" s="276"/>
      <c r="O471" s="276"/>
      <c r="P471" s="276"/>
      <c r="Q471" s="276"/>
      <c r="R471" s="276"/>
      <c r="S471" s="276"/>
      <c r="T471" s="277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T471" s="278" t="s">
        <v>141</v>
      </c>
      <c r="AU471" s="278" t="s">
        <v>85</v>
      </c>
      <c r="AV471" s="16" t="s">
        <v>157</v>
      </c>
      <c r="AW471" s="16" t="s">
        <v>37</v>
      </c>
      <c r="AX471" s="16" t="s">
        <v>75</v>
      </c>
      <c r="AY471" s="278" t="s">
        <v>130</v>
      </c>
    </row>
    <row r="472" s="15" customFormat="1">
      <c r="A472" s="15"/>
      <c r="B472" s="247"/>
      <c r="C472" s="248"/>
      <c r="D472" s="227" t="s">
        <v>141</v>
      </c>
      <c r="E472" s="249" t="s">
        <v>19</v>
      </c>
      <c r="F472" s="250" t="s">
        <v>145</v>
      </c>
      <c r="G472" s="248"/>
      <c r="H472" s="251">
        <v>19.515000000000001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7" t="s">
        <v>141</v>
      </c>
      <c r="AU472" s="257" t="s">
        <v>85</v>
      </c>
      <c r="AV472" s="15" t="s">
        <v>137</v>
      </c>
      <c r="AW472" s="15" t="s">
        <v>37</v>
      </c>
      <c r="AX472" s="15" t="s">
        <v>83</v>
      </c>
      <c r="AY472" s="257" t="s">
        <v>130</v>
      </c>
    </row>
    <row r="473" s="2" customFormat="1" ht="21.75" customHeight="1">
      <c r="A473" s="41"/>
      <c r="B473" s="42"/>
      <c r="C473" s="207" t="s">
        <v>404</v>
      </c>
      <c r="D473" s="207" t="s">
        <v>132</v>
      </c>
      <c r="E473" s="208" t="s">
        <v>405</v>
      </c>
      <c r="F473" s="209" t="s">
        <v>406</v>
      </c>
      <c r="G473" s="210" t="s">
        <v>135</v>
      </c>
      <c r="H473" s="211">
        <v>21.452000000000002</v>
      </c>
      <c r="I473" s="212"/>
      <c r="J473" s="213">
        <f>ROUND(I473*H473,2)</f>
        <v>0</v>
      </c>
      <c r="K473" s="209" t="s">
        <v>136</v>
      </c>
      <c r="L473" s="47"/>
      <c r="M473" s="214" t="s">
        <v>19</v>
      </c>
      <c r="N473" s="215" t="s">
        <v>46</v>
      </c>
      <c r="O473" s="87"/>
      <c r="P473" s="216">
        <f>O473*H473</f>
        <v>0</v>
      </c>
      <c r="Q473" s="216">
        <v>0</v>
      </c>
      <c r="R473" s="216">
        <f>Q473*H473</f>
        <v>0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137</v>
      </c>
      <c r="AT473" s="218" t="s">
        <v>132</v>
      </c>
      <c r="AU473" s="218" t="s">
        <v>85</v>
      </c>
      <c r="AY473" s="20" t="s">
        <v>130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20" t="s">
        <v>83</v>
      </c>
      <c r="BK473" s="219">
        <f>ROUND(I473*H473,2)</f>
        <v>0</v>
      </c>
      <c r="BL473" s="20" t="s">
        <v>137</v>
      </c>
      <c r="BM473" s="218" t="s">
        <v>407</v>
      </c>
    </row>
    <row r="474" s="2" customFormat="1">
      <c r="A474" s="41"/>
      <c r="B474" s="42"/>
      <c r="C474" s="43"/>
      <c r="D474" s="220" t="s">
        <v>139</v>
      </c>
      <c r="E474" s="43"/>
      <c r="F474" s="221" t="s">
        <v>408</v>
      </c>
      <c r="G474" s="43"/>
      <c r="H474" s="43"/>
      <c r="I474" s="222"/>
      <c r="J474" s="43"/>
      <c r="K474" s="43"/>
      <c r="L474" s="47"/>
      <c r="M474" s="223"/>
      <c r="N474" s="22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139</v>
      </c>
      <c r="AU474" s="20" t="s">
        <v>85</v>
      </c>
    </row>
    <row r="475" s="13" customFormat="1">
      <c r="A475" s="13"/>
      <c r="B475" s="225"/>
      <c r="C475" s="226"/>
      <c r="D475" s="227" t="s">
        <v>141</v>
      </c>
      <c r="E475" s="228" t="s">
        <v>19</v>
      </c>
      <c r="F475" s="229" t="s">
        <v>150</v>
      </c>
      <c r="G475" s="226"/>
      <c r="H475" s="228" t="s">
        <v>19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141</v>
      </c>
      <c r="AU475" s="235" t="s">
        <v>85</v>
      </c>
      <c r="AV475" s="13" t="s">
        <v>83</v>
      </c>
      <c r="AW475" s="13" t="s">
        <v>37</v>
      </c>
      <c r="AX475" s="13" t="s">
        <v>75</v>
      </c>
      <c r="AY475" s="235" t="s">
        <v>130</v>
      </c>
    </row>
    <row r="476" s="13" customFormat="1">
      <c r="A476" s="13"/>
      <c r="B476" s="225"/>
      <c r="C476" s="226"/>
      <c r="D476" s="227" t="s">
        <v>141</v>
      </c>
      <c r="E476" s="228" t="s">
        <v>19</v>
      </c>
      <c r="F476" s="229" t="s">
        <v>151</v>
      </c>
      <c r="G476" s="226"/>
      <c r="H476" s="228" t="s">
        <v>19</v>
      </c>
      <c r="I476" s="230"/>
      <c r="J476" s="226"/>
      <c r="K476" s="226"/>
      <c r="L476" s="231"/>
      <c r="M476" s="232"/>
      <c r="N476" s="233"/>
      <c r="O476" s="233"/>
      <c r="P476" s="233"/>
      <c r="Q476" s="233"/>
      <c r="R476" s="233"/>
      <c r="S476" s="233"/>
      <c r="T476" s="23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5" t="s">
        <v>141</v>
      </c>
      <c r="AU476" s="235" t="s">
        <v>85</v>
      </c>
      <c r="AV476" s="13" t="s">
        <v>83</v>
      </c>
      <c r="AW476" s="13" t="s">
        <v>37</v>
      </c>
      <c r="AX476" s="13" t="s">
        <v>75</v>
      </c>
      <c r="AY476" s="235" t="s">
        <v>130</v>
      </c>
    </row>
    <row r="477" s="14" customFormat="1">
      <c r="A477" s="14"/>
      <c r="B477" s="236"/>
      <c r="C477" s="237"/>
      <c r="D477" s="227" t="s">
        <v>141</v>
      </c>
      <c r="E477" s="238" t="s">
        <v>19</v>
      </c>
      <c r="F477" s="239" t="s">
        <v>409</v>
      </c>
      <c r="G477" s="237"/>
      <c r="H477" s="240">
        <v>0.69799999999999995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141</v>
      </c>
      <c r="AU477" s="246" t="s">
        <v>85</v>
      </c>
      <c r="AV477" s="14" t="s">
        <v>85</v>
      </c>
      <c r="AW477" s="14" t="s">
        <v>37</v>
      </c>
      <c r="AX477" s="14" t="s">
        <v>75</v>
      </c>
      <c r="AY477" s="246" t="s">
        <v>130</v>
      </c>
    </row>
    <row r="478" s="13" customFormat="1">
      <c r="A478" s="13"/>
      <c r="B478" s="225"/>
      <c r="C478" s="226"/>
      <c r="D478" s="227" t="s">
        <v>141</v>
      </c>
      <c r="E478" s="228" t="s">
        <v>19</v>
      </c>
      <c r="F478" s="229" t="s">
        <v>153</v>
      </c>
      <c r="G478" s="226"/>
      <c r="H478" s="228" t="s">
        <v>19</v>
      </c>
      <c r="I478" s="230"/>
      <c r="J478" s="226"/>
      <c r="K478" s="226"/>
      <c r="L478" s="231"/>
      <c r="M478" s="232"/>
      <c r="N478" s="233"/>
      <c r="O478" s="233"/>
      <c r="P478" s="233"/>
      <c r="Q478" s="233"/>
      <c r="R478" s="233"/>
      <c r="S478" s="233"/>
      <c r="T478" s="23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5" t="s">
        <v>141</v>
      </c>
      <c r="AU478" s="235" t="s">
        <v>85</v>
      </c>
      <c r="AV478" s="13" t="s">
        <v>83</v>
      </c>
      <c r="AW478" s="13" t="s">
        <v>37</v>
      </c>
      <c r="AX478" s="13" t="s">
        <v>75</v>
      </c>
      <c r="AY478" s="235" t="s">
        <v>130</v>
      </c>
    </row>
    <row r="479" s="14" customFormat="1">
      <c r="A479" s="14"/>
      <c r="B479" s="236"/>
      <c r="C479" s="237"/>
      <c r="D479" s="227" t="s">
        <v>141</v>
      </c>
      <c r="E479" s="238" t="s">
        <v>19</v>
      </c>
      <c r="F479" s="239" t="s">
        <v>410</v>
      </c>
      <c r="G479" s="237"/>
      <c r="H479" s="240">
        <v>0.248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6" t="s">
        <v>141</v>
      </c>
      <c r="AU479" s="246" t="s">
        <v>85</v>
      </c>
      <c r="AV479" s="14" t="s">
        <v>85</v>
      </c>
      <c r="AW479" s="14" t="s">
        <v>37</v>
      </c>
      <c r="AX479" s="14" t="s">
        <v>75</v>
      </c>
      <c r="AY479" s="246" t="s">
        <v>130</v>
      </c>
    </row>
    <row r="480" s="13" customFormat="1">
      <c r="A480" s="13"/>
      <c r="B480" s="225"/>
      <c r="C480" s="226"/>
      <c r="D480" s="227" t="s">
        <v>141</v>
      </c>
      <c r="E480" s="228" t="s">
        <v>19</v>
      </c>
      <c r="F480" s="229" t="s">
        <v>155</v>
      </c>
      <c r="G480" s="226"/>
      <c r="H480" s="228" t="s">
        <v>19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141</v>
      </c>
      <c r="AU480" s="235" t="s">
        <v>85</v>
      </c>
      <c r="AV480" s="13" t="s">
        <v>83</v>
      </c>
      <c r="AW480" s="13" t="s">
        <v>37</v>
      </c>
      <c r="AX480" s="13" t="s">
        <v>75</v>
      </c>
      <c r="AY480" s="235" t="s">
        <v>130</v>
      </c>
    </row>
    <row r="481" s="14" customFormat="1">
      <c r="A481" s="14"/>
      <c r="B481" s="236"/>
      <c r="C481" s="237"/>
      <c r="D481" s="227" t="s">
        <v>141</v>
      </c>
      <c r="E481" s="238" t="s">
        <v>19</v>
      </c>
      <c r="F481" s="239" t="s">
        <v>411</v>
      </c>
      <c r="G481" s="237"/>
      <c r="H481" s="240">
        <v>0.22600000000000001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6" t="s">
        <v>141</v>
      </c>
      <c r="AU481" s="246" t="s">
        <v>85</v>
      </c>
      <c r="AV481" s="14" t="s">
        <v>85</v>
      </c>
      <c r="AW481" s="14" t="s">
        <v>37</v>
      </c>
      <c r="AX481" s="14" t="s">
        <v>75</v>
      </c>
      <c r="AY481" s="246" t="s">
        <v>130</v>
      </c>
    </row>
    <row r="482" s="16" customFormat="1">
      <c r="A482" s="16"/>
      <c r="B482" s="268"/>
      <c r="C482" s="269"/>
      <c r="D482" s="227" t="s">
        <v>141</v>
      </c>
      <c r="E482" s="270" t="s">
        <v>19</v>
      </c>
      <c r="F482" s="271" t="s">
        <v>245</v>
      </c>
      <c r="G482" s="269"/>
      <c r="H482" s="272">
        <v>1.1719999999999999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78" t="s">
        <v>141</v>
      </c>
      <c r="AU482" s="278" t="s">
        <v>85</v>
      </c>
      <c r="AV482" s="16" t="s">
        <v>157</v>
      </c>
      <c r="AW482" s="16" t="s">
        <v>37</v>
      </c>
      <c r="AX482" s="16" t="s">
        <v>75</v>
      </c>
      <c r="AY482" s="278" t="s">
        <v>130</v>
      </c>
    </row>
    <row r="483" s="13" customFormat="1">
      <c r="A483" s="13"/>
      <c r="B483" s="225"/>
      <c r="C483" s="226"/>
      <c r="D483" s="227" t="s">
        <v>141</v>
      </c>
      <c r="E483" s="228" t="s">
        <v>19</v>
      </c>
      <c r="F483" s="229" t="s">
        <v>142</v>
      </c>
      <c r="G483" s="226"/>
      <c r="H483" s="228" t="s">
        <v>19</v>
      </c>
      <c r="I483" s="230"/>
      <c r="J483" s="226"/>
      <c r="K483" s="226"/>
      <c r="L483" s="231"/>
      <c r="M483" s="232"/>
      <c r="N483" s="233"/>
      <c r="O483" s="233"/>
      <c r="P483" s="233"/>
      <c r="Q483" s="233"/>
      <c r="R483" s="233"/>
      <c r="S483" s="233"/>
      <c r="T483" s="23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5" t="s">
        <v>141</v>
      </c>
      <c r="AU483" s="235" t="s">
        <v>85</v>
      </c>
      <c r="AV483" s="13" t="s">
        <v>83</v>
      </c>
      <c r="AW483" s="13" t="s">
        <v>37</v>
      </c>
      <c r="AX483" s="13" t="s">
        <v>75</v>
      </c>
      <c r="AY483" s="235" t="s">
        <v>130</v>
      </c>
    </row>
    <row r="484" s="13" customFormat="1">
      <c r="A484" s="13"/>
      <c r="B484" s="225"/>
      <c r="C484" s="226"/>
      <c r="D484" s="227" t="s">
        <v>141</v>
      </c>
      <c r="E484" s="228" t="s">
        <v>19</v>
      </c>
      <c r="F484" s="229" t="s">
        <v>143</v>
      </c>
      <c r="G484" s="226"/>
      <c r="H484" s="228" t="s">
        <v>19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141</v>
      </c>
      <c r="AU484" s="235" t="s">
        <v>85</v>
      </c>
      <c r="AV484" s="13" t="s">
        <v>83</v>
      </c>
      <c r="AW484" s="13" t="s">
        <v>37</v>
      </c>
      <c r="AX484" s="13" t="s">
        <v>75</v>
      </c>
      <c r="AY484" s="235" t="s">
        <v>130</v>
      </c>
    </row>
    <row r="485" s="14" customFormat="1">
      <c r="A485" s="14"/>
      <c r="B485" s="236"/>
      <c r="C485" s="237"/>
      <c r="D485" s="227" t="s">
        <v>141</v>
      </c>
      <c r="E485" s="238" t="s">
        <v>19</v>
      </c>
      <c r="F485" s="239" t="s">
        <v>412</v>
      </c>
      <c r="G485" s="237"/>
      <c r="H485" s="240">
        <v>20.280000000000001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141</v>
      </c>
      <c r="AU485" s="246" t="s">
        <v>85</v>
      </c>
      <c r="AV485" s="14" t="s">
        <v>85</v>
      </c>
      <c r="AW485" s="14" t="s">
        <v>37</v>
      </c>
      <c r="AX485" s="14" t="s">
        <v>75</v>
      </c>
      <c r="AY485" s="246" t="s">
        <v>130</v>
      </c>
    </row>
    <row r="486" s="16" customFormat="1">
      <c r="A486" s="16"/>
      <c r="B486" s="268"/>
      <c r="C486" s="269"/>
      <c r="D486" s="227" t="s">
        <v>141</v>
      </c>
      <c r="E486" s="270" t="s">
        <v>19</v>
      </c>
      <c r="F486" s="271" t="s">
        <v>245</v>
      </c>
      <c r="G486" s="269"/>
      <c r="H486" s="272">
        <v>20.280000000000001</v>
      </c>
      <c r="I486" s="273"/>
      <c r="J486" s="269"/>
      <c r="K486" s="269"/>
      <c r="L486" s="274"/>
      <c r="M486" s="275"/>
      <c r="N486" s="276"/>
      <c r="O486" s="276"/>
      <c r="P486" s="276"/>
      <c r="Q486" s="276"/>
      <c r="R486" s="276"/>
      <c r="S486" s="276"/>
      <c r="T486" s="277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78" t="s">
        <v>141</v>
      </c>
      <c r="AU486" s="278" t="s">
        <v>85</v>
      </c>
      <c r="AV486" s="16" t="s">
        <v>157</v>
      </c>
      <c r="AW486" s="16" t="s">
        <v>37</v>
      </c>
      <c r="AX486" s="16" t="s">
        <v>75</v>
      </c>
      <c r="AY486" s="278" t="s">
        <v>130</v>
      </c>
    </row>
    <row r="487" s="15" customFormat="1">
      <c r="A487" s="15"/>
      <c r="B487" s="247"/>
      <c r="C487" s="248"/>
      <c r="D487" s="227" t="s">
        <v>141</v>
      </c>
      <c r="E487" s="249" t="s">
        <v>19</v>
      </c>
      <c r="F487" s="250" t="s">
        <v>145</v>
      </c>
      <c r="G487" s="248"/>
      <c r="H487" s="251">
        <v>21.452000000000002</v>
      </c>
      <c r="I487" s="252"/>
      <c r="J487" s="248"/>
      <c r="K487" s="248"/>
      <c r="L487" s="253"/>
      <c r="M487" s="254"/>
      <c r="N487" s="255"/>
      <c r="O487" s="255"/>
      <c r="P487" s="255"/>
      <c r="Q487" s="255"/>
      <c r="R487" s="255"/>
      <c r="S487" s="255"/>
      <c r="T487" s="25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7" t="s">
        <v>141</v>
      </c>
      <c r="AU487" s="257" t="s">
        <v>85</v>
      </c>
      <c r="AV487" s="15" t="s">
        <v>137</v>
      </c>
      <c r="AW487" s="15" t="s">
        <v>37</v>
      </c>
      <c r="AX487" s="15" t="s">
        <v>83</v>
      </c>
      <c r="AY487" s="257" t="s">
        <v>130</v>
      </c>
    </row>
    <row r="488" s="12" customFormat="1" ht="22.8" customHeight="1">
      <c r="A488" s="12"/>
      <c r="B488" s="191"/>
      <c r="C488" s="192"/>
      <c r="D488" s="193" t="s">
        <v>74</v>
      </c>
      <c r="E488" s="205" t="s">
        <v>170</v>
      </c>
      <c r="F488" s="205" t="s">
        <v>413</v>
      </c>
      <c r="G488" s="192"/>
      <c r="H488" s="192"/>
      <c r="I488" s="195"/>
      <c r="J488" s="206">
        <f>BK488</f>
        <v>0</v>
      </c>
      <c r="K488" s="192"/>
      <c r="L488" s="197"/>
      <c r="M488" s="198"/>
      <c r="N488" s="199"/>
      <c r="O488" s="199"/>
      <c r="P488" s="200">
        <f>SUM(P489:P513)</f>
        <v>0</v>
      </c>
      <c r="Q488" s="199"/>
      <c r="R488" s="200">
        <f>SUM(R489:R513)</f>
        <v>26.526461759999997</v>
      </c>
      <c r="S488" s="199"/>
      <c r="T488" s="201">
        <f>SUM(T489:T513)</f>
        <v>0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02" t="s">
        <v>83</v>
      </c>
      <c r="AT488" s="203" t="s">
        <v>74</v>
      </c>
      <c r="AU488" s="203" t="s">
        <v>83</v>
      </c>
      <c r="AY488" s="202" t="s">
        <v>130</v>
      </c>
      <c r="BK488" s="204">
        <f>SUM(BK489:BK513)</f>
        <v>0</v>
      </c>
    </row>
    <row r="489" s="2" customFormat="1" ht="21.75" customHeight="1">
      <c r="A489" s="41"/>
      <c r="B489" s="42"/>
      <c r="C489" s="207" t="s">
        <v>414</v>
      </c>
      <c r="D489" s="207" t="s">
        <v>132</v>
      </c>
      <c r="E489" s="208" t="s">
        <v>415</v>
      </c>
      <c r="F489" s="209" t="s">
        <v>416</v>
      </c>
      <c r="G489" s="210" t="s">
        <v>225</v>
      </c>
      <c r="H489" s="211">
        <v>268.00799999999998</v>
      </c>
      <c r="I489" s="212"/>
      <c r="J489" s="213">
        <f>ROUND(I489*H489,2)</f>
        <v>0</v>
      </c>
      <c r="K489" s="209" t="s">
        <v>136</v>
      </c>
      <c r="L489" s="47"/>
      <c r="M489" s="214" t="s">
        <v>19</v>
      </c>
      <c r="N489" s="215" t="s">
        <v>46</v>
      </c>
      <c r="O489" s="87"/>
      <c r="P489" s="216">
        <f>O489*H489</f>
        <v>0</v>
      </c>
      <c r="Q489" s="216">
        <v>0</v>
      </c>
      <c r="R489" s="216">
        <f>Q489*H489</f>
        <v>0</v>
      </c>
      <c r="S489" s="216">
        <v>0</v>
      </c>
      <c r="T489" s="217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8" t="s">
        <v>137</v>
      </c>
      <c r="AT489" s="218" t="s">
        <v>132</v>
      </c>
      <c r="AU489" s="218" t="s">
        <v>85</v>
      </c>
      <c r="AY489" s="20" t="s">
        <v>130</v>
      </c>
      <c r="BE489" s="219">
        <f>IF(N489="základní",J489,0)</f>
        <v>0</v>
      </c>
      <c r="BF489" s="219">
        <f>IF(N489="snížená",J489,0)</f>
        <v>0</v>
      </c>
      <c r="BG489" s="219">
        <f>IF(N489="zákl. přenesená",J489,0)</f>
        <v>0</v>
      </c>
      <c r="BH489" s="219">
        <f>IF(N489="sníž. přenesená",J489,0)</f>
        <v>0</v>
      </c>
      <c r="BI489" s="219">
        <f>IF(N489="nulová",J489,0)</f>
        <v>0</v>
      </c>
      <c r="BJ489" s="20" t="s">
        <v>83</v>
      </c>
      <c r="BK489" s="219">
        <f>ROUND(I489*H489,2)</f>
        <v>0</v>
      </c>
      <c r="BL489" s="20" t="s">
        <v>137</v>
      </c>
      <c r="BM489" s="218" t="s">
        <v>417</v>
      </c>
    </row>
    <row r="490" s="2" customFormat="1">
      <c r="A490" s="41"/>
      <c r="B490" s="42"/>
      <c r="C490" s="43"/>
      <c r="D490" s="220" t="s">
        <v>139</v>
      </c>
      <c r="E490" s="43"/>
      <c r="F490" s="221" t="s">
        <v>418</v>
      </c>
      <c r="G490" s="43"/>
      <c r="H490" s="43"/>
      <c r="I490" s="222"/>
      <c r="J490" s="43"/>
      <c r="K490" s="43"/>
      <c r="L490" s="47"/>
      <c r="M490" s="223"/>
      <c r="N490" s="224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139</v>
      </c>
      <c r="AU490" s="20" t="s">
        <v>85</v>
      </c>
    </row>
    <row r="491" s="13" customFormat="1">
      <c r="A491" s="13"/>
      <c r="B491" s="225"/>
      <c r="C491" s="226"/>
      <c r="D491" s="227" t="s">
        <v>141</v>
      </c>
      <c r="E491" s="228" t="s">
        <v>19</v>
      </c>
      <c r="F491" s="229" t="s">
        <v>142</v>
      </c>
      <c r="G491" s="226"/>
      <c r="H491" s="228" t="s">
        <v>19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141</v>
      </c>
      <c r="AU491" s="235" t="s">
        <v>85</v>
      </c>
      <c r="AV491" s="13" t="s">
        <v>83</v>
      </c>
      <c r="AW491" s="13" t="s">
        <v>37</v>
      </c>
      <c r="AX491" s="13" t="s">
        <v>75</v>
      </c>
      <c r="AY491" s="235" t="s">
        <v>130</v>
      </c>
    </row>
    <row r="492" s="13" customFormat="1">
      <c r="A492" s="13"/>
      <c r="B492" s="225"/>
      <c r="C492" s="226"/>
      <c r="D492" s="227" t="s">
        <v>141</v>
      </c>
      <c r="E492" s="228" t="s">
        <v>19</v>
      </c>
      <c r="F492" s="229" t="s">
        <v>419</v>
      </c>
      <c r="G492" s="226"/>
      <c r="H492" s="228" t="s">
        <v>19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141</v>
      </c>
      <c r="AU492" s="235" t="s">
        <v>85</v>
      </c>
      <c r="AV492" s="13" t="s">
        <v>83</v>
      </c>
      <c r="AW492" s="13" t="s">
        <v>37</v>
      </c>
      <c r="AX492" s="13" t="s">
        <v>75</v>
      </c>
      <c r="AY492" s="235" t="s">
        <v>130</v>
      </c>
    </row>
    <row r="493" s="13" customFormat="1">
      <c r="A493" s="13"/>
      <c r="B493" s="225"/>
      <c r="C493" s="226"/>
      <c r="D493" s="227" t="s">
        <v>141</v>
      </c>
      <c r="E493" s="228" t="s">
        <v>19</v>
      </c>
      <c r="F493" s="229" t="s">
        <v>420</v>
      </c>
      <c r="G493" s="226"/>
      <c r="H493" s="228" t="s">
        <v>19</v>
      </c>
      <c r="I493" s="230"/>
      <c r="J493" s="226"/>
      <c r="K493" s="226"/>
      <c r="L493" s="231"/>
      <c r="M493" s="232"/>
      <c r="N493" s="233"/>
      <c r="O493" s="233"/>
      <c r="P493" s="233"/>
      <c r="Q493" s="233"/>
      <c r="R493" s="233"/>
      <c r="S493" s="233"/>
      <c r="T493" s="23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5" t="s">
        <v>141</v>
      </c>
      <c r="AU493" s="235" t="s">
        <v>85</v>
      </c>
      <c r="AV493" s="13" t="s">
        <v>83</v>
      </c>
      <c r="AW493" s="13" t="s">
        <v>37</v>
      </c>
      <c r="AX493" s="13" t="s">
        <v>75</v>
      </c>
      <c r="AY493" s="235" t="s">
        <v>130</v>
      </c>
    </row>
    <row r="494" s="14" customFormat="1">
      <c r="A494" s="14"/>
      <c r="B494" s="236"/>
      <c r="C494" s="237"/>
      <c r="D494" s="227" t="s">
        <v>141</v>
      </c>
      <c r="E494" s="238" t="s">
        <v>19</v>
      </c>
      <c r="F494" s="239" t="s">
        <v>421</v>
      </c>
      <c r="G494" s="237"/>
      <c r="H494" s="240">
        <v>250</v>
      </c>
      <c r="I494" s="241"/>
      <c r="J494" s="237"/>
      <c r="K494" s="237"/>
      <c r="L494" s="242"/>
      <c r="M494" s="243"/>
      <c r="N494" s="244"/>
      <c r="O494" s="244"/>
      <c r="P494" s="244"/>
      <c r="Q494" s="244"/>
      <c r="R494" s="244"/>
      <c r="S494" s="244"/>
      <c r="T494" s="24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6" t="s">
        <v>141</v>
      </c>
      <c r="AU494" s="246" t="s">
        <v>85</v>
      </c>
      <c r="AV494" s="14" t="s">
        <v>85</v>
      </c>
      <c r="AW494" s="14" t="s">
        <v>37</v>
      </c>
      <c r="AX494" s="14" t="s">
        <v>75</v>
      </c>
      <c r="AY494" s="246" t="s">
        <v>130</v>
      </c>
    </row>
    <row r="495" s="13" customFormat="1">
      <c r="A495" s="13"/>
      <c r="B495" s="225"/>
      <c r="C495" s="226"/>
      <c r="D495" s="227" t="s">
        <v>141</v>
      </c>
      <c r="E495" s="228" t="s">
        <v>19</v>
      </c>
      <c r="F495" s="229" t="s">
        <v>422</v>
      </c>
      <c r="G495" s="226"/>
      <c r="H495" s="228" t="s">
        <v>19</v>
      </c>
      <c r="I495" s="230"/>
      <c r="J495" s="226"/>
      <c r="K495" s="226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141</v>
      </c>
      <c r="AU495" s="235" t="s">
        <v>85</v>
      </c>
      <c r="AV495" s="13" t="s">
        <v>83</v>
      </c>
      <c r="AW495" s="13" t="s">
        <v>37</v>
      </c>
      <c r="AX495" s="13" t="s">
        <v>75</v>
      </c>
      <c r="AY495" s="235" t="s">
        <v>130</v>
      </c>
    </row>
    <row r="496" s="14" customFormat="1">
      <c r="A496" s="14"/>
      <c r="B496" s="236"/>
      <c r="C496" s="237"/>
      <c r="D496" s="227" t="s">
        <v>141</v>
      </c>
      <c r="E496" s="238" t="s">
        <v>19</v>
      </c>
      <c r="F496" s="239" t="s">
        <v>423</v>
      </c>
      <c r="G496" s="237"/>
      <c r="H496" s="240">
        <v>13.007999999999999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6" t="s">
        <v>141</v>
      </c>
      <c r="AU496" s="246" t="s">
        <v>85</v>
      </c>
      <c r="AV496" s="14" t="s">
        <v>85</v>
      </c>
      <c r="AW496" s="14" t="s">
        <v>37</v>
      </c>
      <c r="AX496" s="14" t="s">
        <v>75</v>
      </c>
      <c r="AY496" s="246" t="s">
        <v>130</v>
      </c>
    </row>
    <row r="497" s="14" customFormat="1">
      <c r="A497" s="14"/>
      <c r="B497" s="236"/>
      <c r="C497" s="237"/>
      <c r="D497" s="227" t="s">
        <v>141</v>
      </c>
      <c r="E497" s="238" t="s">
        <v>19</v>
      </c>
      <c r="F497" s="239" t="s">
        <v>424</v>
      </c>
      <c r="G497" s="237"/>
      <c r="H497" s="240">
        <v>5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6" t="s">
        <v>141</v>
      </c>
      <c r="AU497" s="246" t="s">
        <v>85</v>
      </c>
      <c r="AV497" s="14" t="s">
        <v>85</v>
      </c>
      <c r="AW497" s="14" t="s">
        <v>37</v>
      </c>
      <c r="AX497" s="14" t="s">
        <v>75</v>
      </c>
      <c r="AY497" s="246" t="s">
        <v>130</v>
      </c>
    </row>
    <row r="498" s="15" customFormat="1">
      <c r="A498" s="15"/>
      <c r="B498" s="247"/>
      <c r="C498" s="248"/>
      <c r="D498" s="227" t="s">
        <v>141</v>
      </c>
      <c r="E498" s="249" t="s">
        <v>19</v>
      </c>
      <c r="F498" s="250" t="s">
        <v>145</v>
      </c>
      <c r="G498" s="248"/>
      <c r="H498" s="251">
        <v>268.00799999999998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7" t="s">
        <v>141</v>
      </c>
      <c r="AU498" s="257" t="s">
        <v>85</v>
      </c>
      <c r="AV498" s="15" t="s">
        <v>137</v>
      </c>
      <c r="AW498" s="15" t="s">
        <v>37</v>
      </c>
      <c r="AX498" s="15" t="s">
        <v>83</v>
      </c>
      <c r="AY498" s="257" t="s">
        <v>130</v>
      </c>
    </row>
    <row r="499" s="2" customFormat="1" ht="44.25" customHeight="1">
      <c r="A499" s="41"/>
      <c r="B499" s="42"/>
      <c r="C499" s="207" t="s">
        <v>425</v>
      </c>
      <c r="D499" s="207" t="s">
        <v>132</v>
      </c>
      <c r="E499" s="208" t="s">
        <v>426</v>
      </c>
      <c r="F499" s="209" t="s">
        <v>427</v>
      </c>
      <c r="G499" s="210" t="s">
        <v>225</v>
      </c>
      <c r="H499" s="211">
        <v>268.00799999999998</v>
      </c>
      <c r="I499" s="212"/>
      <c r="J499" s="213">
        <f>ROUND(I499*H499,2)</f>
        <v>0</v>
      </c>
      <c r="K499" s="209" t="s">
        <v>136</v>
      </c>
      <c r="L499" s="47"/>
      <c r="M499" s="214" t="s">
        <v>19</v>
      </c>
      <c r="N499" s="215" t="s">
        <v>46</v>
      </c>
      <c r="O499" s="87"/>
      <c r="P499" s="216">
        <f>O499*H499</f>
        <v>0</v>
      </c>
      <c r="Q499" s="216">
        <v>0.089219999999999994</v>
      </c>
      <c r="R499" s="216">
        <f>Q499*H499</f>
        <v>23.911673759999996</v>
      </c>
      <c r="S499" s="216">
        <v>0</v>
      </c>
      <c r="T499" s="217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18" t="s">
        <v>137</v>
      </c>
      <c r="AT499" s="218" t="s">
        <v>132</v>
      </c>
      <c r="AU499" s="218" t="s">
        <v>85</v>
      </c>
      <c r="AY499" s="20" t="s">
        <v>130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20" t="s">
        <v>83</v>
      </c>
      <c r="BK499" s="219">
        <f>ROUND(I499*H499,2)</f>
        <v>0</v>
      </c>
      <c r="BL499" s="20" t="s">
        <v>137</v>
      </c>
      <c r="BM499" s="218" t="s">
        <v>428</v>
      </c>
    </row>
    <row r="500" s="2" customFormat="1">
      <c r="A500" s="41"/>
      <c r="B500" s="42"/>
      <c r="C500" s="43"/>
      <c r="D500" s="220" t="s">
        <v>139</v>
      </c>
      <c r="E500" s="43"/>
      <c r="F500" s="221" t="s">
        <v>429</v>
      </c>
      <c r="G500" s="43"/>
      <c r="H500" s="43"/>
      <c r="I500" s="222"/>
      <c r="J500" s="43"/>
      <c r="K500" s="43"/>
      <c r="L500" s="47"/>
      <c r="M500" s="223"/>
      <c r="N500" s="224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139</v>
      </c>
      <c r="AU500" s="20" t="s">
        <v>85</v>
      </c>
    </row>
    <row r="501" s="13" customFormat="1">
      <c r="A501" s="13"/>
      <c r="B501" s="225"/>
      <c r="C501" s="226"/>
      <c r="D501" s="227" t="s">
        <v>141</v>
      </c>
      <c r="E501" s="228" t="s">
        <v>19</v>
      </c>
      <c r="F501" s="229" t="s">
        <v>142</v>
      </c>
      <c r="G501" s="226"/>
      <c r="H501" s="228" t="s">
        <v>19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141</v>
      </c>
      <c r="AU501" s="235" t="s">
        <v>85</v>
      </c>
      <c r="AV501" s="13" t="s">
        <v>83</v>
      </c>
      <c r="AW501" s="13" t="s">
        <v>37</v>
      </c>
      <c r="AX501" s="13" t="s">
        <v>75</v>
      </c>
      <c r="AY501" s="235" t="s">
        <v>130</v>
      </c>
    </row>
    <row r="502" s="13" customFormat="1">
      <c r="A502" s="13"/>
      <c r="B502" s="225"/>
      <c r="C502" s="226"/>
      <c r="D502" s="227" t="s">
        <v>141</v>
      </c>
      <c r="E502" s="228" t="s">
        <v>19</v>
      </c>
      <c r="F502" s="229" t="s">
        <v>419</v>
      </c>
      <c r="G502" s="226"/>
      <c r="H502" s="228" t="s">
        <v>19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141</v>
      </c>
      <c r="AU502" s="235" t="s">
        <v>85</v>
      </c>
      <c r="AV502" s="13" t="s">
        <v>83</v>
      </c>
      <c r="AW502" s="13" t="s">
        <v>37</v>
      </c>
      <c r="AX502" s="13" t="s">
        <v>75</v>
      </c>
      <c r="AY502" s="235" t="s">
        <v>130</v>
      </c>
    </row>
    <row r="503" s="13" customFormat="1">
      <c r="A503" s="13"/>
      <c r="B503" s="225"/>
      <c r="C503" s="226"/>
      <c r="D503" s="227" t="s">
        <v>141</v>
      </c>
      <c r="E503" s="228" t="s">
        <v>19</v>
      </c>
      <c r="F503" s="229" t="s">
        <v>420</v>
      </c>
      <c r="G503" s="226"/>
      <c r="H503" s="228" t="s">
        <v>19</v>
      </c>
      <c r="I503" s="230"/>
      <c r="J503" s="226"/>
      <c r="K503" s="226"/>
      <c r="L503" s="231"/>
      <c r="M503" s="232"/>
      <c r="N503" s="233"/>
      <c r="O503" s="233"/>
      <c r="P503" s="233"/>
      <c r="Q503" s="233"/>
      <c r="R503" s="233"/>
      <c r="S503" s="233"/>
      <c r="T503" s="23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5" t="s">
        <v>141</v>
      </c>
      <c r="AU503" s="235" t="s">
        <v>85</v>
      </c>
      <c r="AV503" s="13" t="s">
        <v>83</v>
      </c>
      <c r="AW503" s="13" t="s">
        <v>37</v>
      </c>
      <c r="AX503" s="13" t="s">
        <v>75</v>
      </c>
      <c r="AY503" s="235" t="s">
        <v>130</v>
      </c>
    </row>
    <row r="504" s="14" customFormat="1">
      <c r="A504" s="14"/>
      <c r="B504" s="236"/>
      <c r="C504" s="237"/>
      <c r="D504" s="227" t="s">
        <v>141</v>
      </c>
      <c r="E504" s="238" t="s">
        <v>19</v>
      </c>
      <c r="F504" s="239" t="s">
        <v>421</v>
      </c>
      <c r="G504" s="237"/>
      <c r="H504" s="240">
        <v>250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141</v>
      </c>
      <c r="AU504" s="246" t="s">
        <v>85</v>
      </c>
      <c r="AV504" s="14" t="s">
        <v>85</v>
      </c>
      <c r="AW504" s="14" t="s">
        <v>37</v>
      </c>
      <c r="AX504" s="14" t="s">
        <v>75</v>
      </c>
      <c r="AY504" s="246" t="s">
        <v>130</v>
      </c>
    </row>
    <row r="505" s="13" customFormat="1">
      <c r="A505" s="13"/>
      <c r="B505" s="225"/>
      <c r="C505" s="226"/>
      <c r="D505" s="227" t="s">
        <v>141</v>
      </c>
      <c r="E505" s="228" t="s">
        <v>19</v>
      </c>
      <c r="F505" s="229" t="s">
        <v>422</v>
      </c>
      <c r="G505" s="226"/>
      <c r="H505" s="228" t="s">
        <v>19</v>
      </c>
      <c r="I505" s="230"/>
      <c r="J505" s="226"/>
      <c r="K505" s="226"/>
      <c r="L505" s="231"/>
      <c r="M505" s="232"/>
      <c r="N505" s="233"/>
      <c r="O505" s="233"/>
      <c r="P505" s="233"/>
      <c r="Q505" s="233"/>
      <c r="R505" s="233"/>
      <c r="S505" s="233"/>
      <c r="T505" s="23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5" t="s">
        <v>141</v>
      </c>
      <c r="AU505" s="235" t="s">
        <v>85</v>
      </c>
      <c r="AV505" s="13" t="s">
        <v>83</v>
      </c>
      <c r="AW505" s="13" t="s">
        <v>37</v>
      </c>
      <c r="AX505" s="13" t="s">
        <v>75</v>
      </c>
      <c r="AY505" s="235" t="s">
        <v>130</v>
      </c>
    </row>
    <row r="506" s="14" customFormat="1">
      <c r="A506" s="14"/>
      <c r="B506" s="236"/>
      <c r="C506" s="237"/>
      <c r="D506" s="227" t="s">
        <v>141</v>
      </c>
      <c r="E506" s="238" t="s">
        <v>19</v>
      </c>
      <c r="F506" s="239" t="s">
        <v>423</v>
      </c>
      <c r="G506" s="237"/>
      <c r="H506" s="240">
        <v>13.007999999999999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141</v>
      </c>
      <c r="AU506" s="246" t="s">
        <v>85</v>
      </c>
      <c r="AV506" s="14" t="s">
        <v>85</v>
      </c>
      <c r="AW506" s="14" t="s">
        <v>37</v>
      </c>
      <c r="AX506" s="14" t="s">
        <v>75</v>
      </c>
      <c r="AY506" s="246" t="s">
        <v>130</v>
      </c>
    </row>
    <row r="507" s="14" customFormat="1">
      <c r="A507" s="14"/>
      <c r="B507" s="236"/>
      <c r="C507" s="237"/>
      <c r="D507" s="227" t="s">
        <v>141</v>
      </c>
      <c r="E507" s="238" t="s">
        <v>19</v>
      </c>
      <c r="F507" s="239" t="s">
        <v>424</v>
      </c>
      <c r="G507" s="237"/>
      <c r="H507" s="240">
        <v>5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141</v>
      </c>
      <c r="AU507" s="246" t="s">
        <v>85</v>
      </c>
      <c r="AV507" s="14" t="s">
        <v>85</v>
      </c>
      <c r="AW507" s="14" t="s">
        <v>37</v>
      </c>
      <c r="AX507" s="14" t="s">
        <v>75</v>
      </c>
      <c r="AY507" s="246" t="s">
        <v>130</v>
      </c>
    </row>
    <row r="508" s="15" customFormat="1">
      <c r="A508" s="15"/>
      <c r="B508" s="247"/>
      <c r="C508" s="248"/>
      <c r="D508" s="227" t="s">
        <v>141</v>
      </c>
      <c r="E508" s="249" t="s">
        <v>19</v>
      </c>
      <c r="F508" s="250" t="s">
        <v>145</v>
      </c>
      <c r="G508" s="248"/>
      <c r="H508" s="251">
        <v>268.00799999999998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7" t="s">
        <v>141</v>
      </c>
      <c r="AU508" s="257" t="s">
        <v>85</v>
      </c>
      <c r="AV508" s="15" t="s">
        <v>137</v>
      </c>
      <c r="AW508" s="15" t="s">
        <v>37</v>
      </c>
      <c r="AX508" s="15" t="s">
        <v>83</v>
      </c>
      <c r="AY508" s="257" t="s">
        <v>130</v>
      </c>
    </row>
    <row r="509" s="2" customFormat="1" ht="16.5" customHeight="1">
      <c r="A509" s="41"/>
      <c r="B509" s="42"/>
      <c r="C509" s="258" t="s">
        <v>430</v>
      </c>
      <c r="D509" s="258" t="s">
        <v>201</v>
      </c>
      <c r="E509" s="259" t="s">
        <v>431</v>
      </c>
      <c r="F509" s="260" t="s">
        <v>432</v>
      </c>
      <c r="G509" s="261" t="s">
        <v>225</v>
      </c>
      <c r="H509" s="262">
        <v>19.809000000000001</v>
      </c>
      <c r="I509" s="263"/>
      <c r="J509" s="264">
        <f>ROUND(I509*H509,2)</f>
        <v>0</v>
      </c>
      <c r="K509" s="260" t="s">
        <v>136</v>
      </c>
      <c r="L509" s="265"/>
      <c r="M509" s="266" t="s">
        <v>19</v>
      </c>
      <c r="N509" s="267" t="s">
        <v>46</v>
      </c>
      <c r="O509" s="87"/>
      <c r="P509" s="216">
        <f>O509*H509</f>
        <v>0</v>
      </c>
      <c r="Q509" s="216">
        <v>0.13200000000000001</v>
      </c>
      <c r="R509" s="216">
        <f>Q509*H509</f>
        <v>2.6147880000000003</v>
      </c>
      <c r="S509" s="216">
        <v>0</v>
      </c>
      <c r="T509" s="217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8" t="s">
        <v>192</v>
      </c>
      <c r="AT509" s="218" t="s">
        <v>201</v>
      </c>
      <c r="AU509" s="218" t="s">
        <v>85</v>
      </c>
      <c r="AY509" s="20" t="s">
        <v>130</v>
      </c>
      <c r="BE509" s="219">
        <f>IF(N509="základní",J509,0)</f>
        <v>0</v>
      </c>
      <c r="BF509" s="219">
        <f>IF(N509="snížená",J509,0)</f>
        <v>0</v>
      </c>
      <c r="BG509" s="219">
        <f>IF(N509="zákl. přenesená",J509,0)</f>
        <v>0</v>
      </c>
      <c r="BH509" s="219">
        <f>IF(N509="sníž. přenesená",J509,0)</f>
        <v>0</v>
      </c>
      <c r="BI509" s="219">
        <f>IF(N509="nulová",J509,0)</f>
        <v>0</v>
      </c>
      <c r="BJ509" s="20" t="s">
        <v>83</v>
      </c>
      <c r="BK509" s="219">
        <f>ROUND(I509*H509,2)</f>
        <v>0</v>
      </c>
      <c r="BL509" s="20" t="s">
        <v>137</v>
      </c>
      <c r="BM509" s="218" t="s">
        <v>433</v>
      </c>
    </row>
    <row r="510" s="14" customFormat="1">
      <c r="A510" s="14"/>
      <c r="B510" s="236"/>
      <c r="C510" s="237"/>
      <c r="D510" s="227" t="s">
        <v>141</v>
      </c>
      <c r="E510" s="238" t="s">
        <v>19</v>
      </c>
      <c r="F510" s="239" t="s">
        <v>423</v>
      </c>
      <c r="G510" s="237"/>
      <c r="H510" s="240">
        <v>13.007999999999999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141</v>
      </c>
      <c r="AU510" s="246" t="s">
        <v>85</v>
      </c>
      <c r="AV510" s="14" t="s">
        <v>85</v>
      </c>
      <c r="AW510" s="14" t="s">
        <v>37</v>
      </c>
      <c r="AX510" s="14" t="s">
        <v>75</v>
      </c>
      <c r="AY510" s="246" t="s">
        <v>130</v>
      </c>
    </row>
    <row r="511" s="14" customFormat="1">
      <c r="A511" s="14"/>
      <c r="B511" s="236"/>
      <c r="C511" s="237"/>
      <c r="D511" s="227" t="s">
        <v>141</v>
      </c>
      <c r="E511" s="238" t="s">
        <v>19</v>
      </c>
      <c r="F511" s="239" t="s">
        <v>424</v>
      </c>
      <c r="G511" s="237"/>
      <c r="H511" s="240">
        <v>5</v>
      </c>
      <c r="I511" s="241"/>
      <c r="J511" s="237"/>
      <c r="K511" s="237"/>
      <c r="L511" s="242"/>
      <c r="M511" s="243"/>
      <c r="N511" s="244"/>
      <c r="O511" s="244"/>
      <c r="P511" s="244"/>
      <c r="Q511" s="244"/>
      <c r="R511" s="244"/>
      <c r="S511" s="244"/>
      <c r="T511" s="24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6" t="s">
        <v>141</v>
      </c>
      <c r="AU511" s="246" t="s">
        <v>85</v>
      </c>
      <c r="AV511" s="14" t="s">
        <v>85</v>
      </c>
      <c r="AW511" s="14" t="s">
        <v>37</v>
      </c>
      <c r="AX511" s="14" t="s">
        <v>75</v>
      </c>
      <c r="AY511" s="246" t="s">
        <v>130</v>
      </c>
    </row>
    <row r="512" s="15" customFormat="1">
      <c r="A512" s="15"/>
      <c r="B512" s="247"/>
      <c r="C512" s="248"/>
      <c r="D512" s="227" t="s">
        <v>141</v>
      </c>
      <c r="E512" s="249" t="s">
        <v>19</v>
      </c>
      <c r="F512" s="250" t="s">
        <v>145</v>
      </c>
      <c r="G512" s="248"/>
      <c r="H512" s="251">
        <v>18.007999999999999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7" t="s">
        <v>141</v>
      </c>
      <c r="AU512" s="257" t="s">
        <v>85</v>
      </c>
      <c r="AV512" s="15" t="s">
        <v>137</v>
      </c>
      <c r="AW512" s="15" t="s">
        <v>37</v>
      </c>
      <c r="AX512" s="15" t="s">
        <v>75</v>
      </c>
      <c r="AY512" s="257" t="s">
        <v>130</v>
      </c>
    </row>
    <row r="513" s="14" customFormat="1">
      <c r="A513" s="14"/>
      <c r="B513" s="236"/>
      <c r="C513" s="237"/>
      <c r="D513" s="227" t="s">
        <v>141</v>
      </c>
      <c r="E513" s="238" t="s">
        <v>19</v>
      </c>
      <c r="F513" s="239" t="s">
        <v>434</v>
      </c>
      <c r="G513" s="237"/>
      <c r="H513" s="240">
        <v>19.809000000000001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6" t="s">
        <v>141</v>
      </c>
      <c r="AU513" s="246" t="s">
        <v>85</v>
      </c>
      <c r="AV513" s="14" t="s">
        <v>85</v>
      </c>
      <c r="AW513" s="14" t="s">
        <v>37</v>
      </c>
      <c r="AX513" s="14" t="s">
        <v>83</v>
      </c>
      <c r="AY513" s="246" t="s">
        <v>130</v>
      </c>
    </row>
    <row r="514" s="12" customFormat="1" ht="22.8" customHeight="1">
      <c r="A514" s="12"/>
      <c r="B514" s="191"/>
      <c r="C514" s="192"/>
      <c r="D514" s="193" t="s">
        <v>74</v>
      </c>
      <c r="E514" s="205" t="s">
        <v>175</v>
      </c>
      <c r="F514" s="205" t="s">
        <v>435</v>
      </c>
      <c r="G514" s="192"/>
      <c r="H514" s="192"/>
      <c r="I514" s="195"/>
      <c r="J514" s="206">
        <f>BK514</f>
        <v>0</v>
      </c>
      <c r="K514" s="192"/>
      <c r="L514" s="197"/>
      <c r="M514" s="198"/>
      <c r="N514" s="199"/>
      <c r="O514" s="199"/>
      <c r="P514" s="200">
        <f>SUM(P515:P640)</f>
        <v>0</v>
      </c>
      <c r="Q514" s="199"/>
      <c r="R514" s="200">
        <f>SUM(R515:R640)</f>
        <v>25.757743329999997</v>
      </c>
      <c r="S514" s="199"/>
      <c r="T514" s="201">
        <f>SUM(T515:T640)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2" t="s">
        <v>83</v>
      </c>
      <c r="AT514" s="203" t="s">
        <v>74</v>
      </c>
      <c r="AU514" s="203" t="s">
        <v>83</v>
      </c>
      <c r="AY514" s="202" t="s">
        <v>130</v>
      </c>
      <c r="BK514" s="204">
        <f>SUM(BK515:BK640)</f>
        <v>0</v>
      </c>
    </row>
    <row r="515" s="2" customFormat="1" ht="24.15" customHeight="1">
      <c r="A515" s="41"/>
      <c r="B515" s="42"/>
      <c r="C515" s="207" t="s">
        <v>436</v>
      </c>
      <c r="D515" s="207" t="s">
        <v>132</v>
      </c>
      <c r="E515" s="208" t="s">
        <v>437</v>
      </c>
      <c r="F515" s="209" t="s">
        <v>438</v>
      </c>
      <c r="G515" s="210" t="s">
        <v>387</v>
      </c>
      <c r="H515" s="211">
        <v>364.57999999999998</v>
      </c>
      <c r="I515" s="212"/>
      <c r="J515" s="213">
        <f>ROUND(I515*H515,2)</f>
        <v>0</v>
      </c>
      <c r="K515" s="209" t="s">
        <v>136</v>
      </c>
      <c r="L515" s="47"/>
      <c r="M515" s="214" t="s">
        <v>19</v>
      </c>
      <c r="N515" s="215" t="s">
        <v>46</v>
      </c>
      <c r="O515" s="87"/>
      <c r="P515" s="216">
        <f>O515*H515</f>
        <v>0</v>
      </c>
      <c r="Q515" s="216">
        <v>0</v>
      </c>
      <c r="R515" s="216">
        <f>Q515*H515</f>
        <v>0</v>
      </c>
      <c r="S515" s="216">
        <v>0</v>
      </c>
      <c r="T515" s="217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8" t="s">
        <v>137</v>
      </c>
      <c r="AT515" s="218" t="s">
        <v>132</v>
      </c>
      <c r="AU515" s="218" t="s">
        <v>85</v>
      </c>
      <c r="AY515" s="20" t="s">
        <v>130</v>
      </c>
      <c r="BE515" s="219">
        <f>IF(N515="základní",J515,0)</f>
        <v>0</v>
      </c>
      <c r="BF515" s="219">
        <f>IF(N515="snížená",J515,0)</f>
        <v>0</v>
      </c>
      <c r="BG515" s="219">
        <f>IF(N515="zákl. přenesená",J515,0)</f>
        <v>0</v>
      </c>
      <c r="BH515" s="219">
        <f>IF(N515="sníž. přenesená",J515,0)</f>
        <v>0</v>
      </c>
      <c r="BI515" s="219">
        <f>IF(N515="nulová",J515,0)</f>
        <v>0</v>
      </c>
      <c r="BJ515" s="20" t="s">
        <v>83</v>
      </c>
      <c r="BK515" s="219">
        <f>ROUND(I515*H515,2)</f>
        <v>0</v>
      </c>
      <c r="BL515" s="20" t="s">
        <v>137</v>
      </c>
      <c r="BM515" s="218" t="s">
        <v>439</v>
      </c>
    </row>
    <row r="516" s="2" customFormat="1">
      <c r="A516" s="41"/>
      <c r="B516" s="42"/>
      <c r="C516" s="43"/>
      <c r="D516" s="220" t="s">
        <v>139</v>
      </c>
      <c r="E516" s="43"/>
      <c r="F516" s="221" t="s">
        <v>440</v>
      </c>
      <c r="G516" s="43"/>
      <c r="H516" s="43"/>
      <c r="I516" s="222"/>
      <c r="J516" s="43"/>
      <c r="K516" s="43"/>
      <c r="L516" s="47"/>
      <c r="M516" s="223"/>
      <c r="N516" s="224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139</v>
      </c>
      <c r="AU516" s="20" t="s">
        <v>85</v>
      </c>
    </row>
    <row r="517" s="13" customFormat="1">
      <c r="A517" s="13"/>
      <c r="B517" s="225"/>
      <c r="C517" s="226"/>
      <c r="D517" s="227" t="s">
        <v>141</v>
      </c>
      <c r="E517" s="228" t="s">
        <v>19</v>
      </c>
      <c r="F517" s="229" t="s">
        <v>142</v>
      </c>
      <c r="G517" s="226"/>
      <c r="H517" s="228" t="s">
        <v>19</v>
      </c>
      <c r="I517" s="230"/>
      <c r="J517" s="226"/>
      <c r="K517" s="226"/>
      <c r="L517" s="231"/>
      <c r="M517" s="232"/>
      <c r="N517" s="233"/>
      <c r="O517" s="233"/>
      <c r="P517" s="233"/>
      <c r="Q517" s="233"/>
      <c r="R517" s="233"/>
      <c r="S517" s="233"/>
      <c r="T517" s="23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5" t="s">
        <v>141</v>
      </c>
      <c r="AU517" s="235" t="s">
        <v>85</v>
      </c>
      <c r="AV517" s="13" t="s">
        <v>83</v>
      </c>
      <c r="AW517" s="13" t="s">
        <v>37</v>
      </c>
      <c r="AX517" s="13" t="s">
        <v>75</v>
      </c>
      <c r="AY517" s="235" t="s">
        <v>130</v>
      </c>
    </row>
    <row r="518" s="13" customFormat="1">
      <c r="A518" s="13"/>
      <c r="B518" s="225"/>
      <c r="C518" s="226"/>
      <c r="D518" s="227" t="s">
        <v>141</v>
      </c>
      <c r="E518" s="228" t="s">
        <v>19</v>
      </c>
      <c r="F518" s="229" t="s">
        <v>240</v>
      </c>
      <c r="G518" s="226"/>
      <c r="H518" s="228" t="s">
        <v>19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141</v>
      </c>
      <c r="AU518" s="235" t="s">
        <v>85</v>
      </c>
      <c r="AV518" s="13" t="s">
        <v>83</v>
      </c>
      <c r="AW518" s="13" t="s">
        <v>37</v>
      </c>
      <c r="AX518" s="13" t="s">
        <v>75</v>
      </c>
      <c r="AY518" s="235" t="s">
        <v>130</v>
      </c>
    </row>
    <row r="519" s="13" customFormat="1">
      <c r="A519" s="13"/>
      <c r="B519" s="225"/>
      <c r="C519" s="226"/>
      <c r="D519" s="227" t="s">
        <v>141</v>
      </c>
      <c r="E519" s="228" t="s">
        <v>19</v>
      </c>
      <c r="F519" s="229" t="s">
        <v>441</v>
      </c>
      <c r="G519" s="226"/>
      <c r="H519" s="228" t="s">
        <v>19</v>
      </c>
      <c r="I519" s="230"/>
      <c r="J519" s="226"/>
      <c r="K519" s="226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141</v>
      </c>
      <c r="AU519" s="235" t="s">
        <v>85</v>
      </c>
      <c r="AV519" s="13" t="s">
        <v>83</v>
      </c>
      <c r="AW519" s="13" t="s">
        <v>37</v>
      </c>
      <c r="AX519" s="13" t="s">
        <v>75</v>
      </c>
      <c r="AY519" s="235" t="s">
        <v>130</v>
      </c>
    </row>
    <row r="520" s="13" customFormat="1">
      <c r="A520" s="13"/>
      <c r="B520" s="225"/>
      <c r="C520" s="226"/>
      <c r="D520" s="227" t="s">
        <v>141</v>
      </c>
      <c r="E520" s="228" t="s">
        <v>19</v>
      </c>
      <c r="F520" s="229" t="s">
        <v>442</v>
      </c>
      <c r="G520" s="226"/>
      <c r="H520" s="228" t="s">
        <v>19</v>
      </c>
      <c r="I520" s="230"/>
      <c r="J520" s="226"/>
      <c r="K520" s="226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141</v>
      </c>
      <c r="AU520" s="235" t="s">
        <v>85</v>
      </c>
      <c r="AV520" s="13" t="s">
        <v>83</v>
      </c>
      <c r="AW520" s="13" t="s">
        <v>37</v>
      </c>
      <c r="AX520" s="13" t="s">
        <v>75</v>
      </c>
      <c r="AY520" s="235" t="s">
        <v>130</v>
      </c>
    </row>
    <row r="521" s="14" customFormat="1">
      <c r="A521" s="14"/>
      <c r="B521" s="236"/>
      <c r="C521" s="237"/>
      <c r="D521" s="227" t="s">
        <v>141</v>
      </c>
      <c r="E521" s="238" t="s">
        <v>19</v>
      </c>
      <c r="F521" s="239" t="s">
        <v>443</v>
      </c>
      <c r="G521" s="237"/>
      <c r="H521" s="240">
        <v>60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141</v>
      </c>
      <c r="AU521" s="246" t="s">
        <v>85</v>
      </c>
      <c r="AV521" s="14" t="s">
        <v>85</v>
      </c>
      <c r="AW521" s="14" t="s">
        <v>37</v>
      </c>
      <c r="AX521" s="14" t="s">
        <v>75</v>
      </c>
      <c r="AY521" s="246" t="s">
        <v>130</v>
      </c>
    </row>
    <row r="522" s="13" customFormat="1">
      <c r="A522" s="13"/>
      <c r="B522" s="225"/>
      <c r="C522" s="226"/>
      <c r="D522" s="227" t="s">
        <v>141</v>
      </c>
      <c r="E522" s="228" t="s">
        <v>19</v>
      </c>
      <c r="F522" s="229" t="s">
        <v>444</v>
      </c>
      <c r="G522" s="226"/>
      <c r="H522" s="228" t="s">
        <v>19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141</v>
      </c>
      <c r="AU522" s="235" t="s">
        <v>85</v>
      </c>
      <c r="AV522" s="13" t="s">
        <v>83</v>
      </c>
      <c r="AW522" s="13" t="s">
        <v>37</v>
      </c>
      <c r="AX522" s="13" t="s">
        <v>75</v>
      </c>
      <c r="AY522" s="235" t="s">
        <v>130</v>
      </c>
    </row>
    <row r="523" s="14" customFormat="1">
      <c r="A523" s="14"/>
      <c r="B523" s="236"/>
      <c r="C523" s="237"/>
      <c r="D523" s="227" t="s">
        <v>141</v>
      </c>
      <c r="E523" s="238" t="s">
        <v>19</v>
      </c>
      <c r="F523" s="239" t="s">
        <v>445</v>
      </c>
      <c r="G523" s="237"/>
      <c r="H523" s="240">
        <v>54.75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141</v>
      </c>
      <c r="AU523" s="246" t="s">
        <v>85</v>
      </c>
      <c r="AV523" s="14" t="s">
        <v>85</v>
      </c>
      <c r="AW523" s="14" t="s">
        <v>37</v>
      </c>
      <c r="AX523" s="14" t="s">
        <v>75</v>
      </c>
      <c r="AY523" s="246" t="s">
        <v>130</v>
      </c>
    </row>
    <row r="524" s="13" customFormat="1">
      <c r="A524" s="13"/>
      <c r="B524" s="225"/>
      <c r="C524" s="226"/>
      <c r="D524" s="227" t="s">
        <v>141</v>
      </c>
      <c r="E524" s="228" t="s">
        <v>19</v>
      </c>
      <c r="F524" s="229" t="s">
        <v>446</v>
      </c>
      <c r="G524" s="226"/>
      <c r="H524" s="228" t="s">
        <v>19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141</v>
      </c>
      <c r="AU524" s="235" t="s">
        <v>85</v>
      </c>
      <c r="AV524" s="13" t="s">
        <v>83</v>
      </c>
      <c r="AW524" s="13" t="s">
        <v>37</v>
      </c>
      <c r="AX524" s="13" t="s">
        <v>75</v>
      </c>
      <c r="AY524" s="235" t="s">
        <v>130</v>
      </c>
    </row>
    <row r="525" s="14" customFormat="1">
      <c r="A525" s="14"/>
      <c r="B525" s="236"/>
      <c r="C525" s="237"/>
      <c r="D525" s="227" t="s">
        <v>141</v>
      </c>
      <c r="E525" s="238" t="s">
        <v>19</v>
      </c>
      <c r="F525" s="239" t="s">
        <v>447</v>
      </c>
      <c r="G525" s="237"/>
      <c r="H525" s="240">
        <v>52.950000000000003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141</v>
      </c>
      <c r="AU525" s="246" t="s">
        <v>85</v>
      </c>
      <c r="AV525" s="14" t="s">
        <v>85</v>
      </c>
      <c r="AW525" s="14" t="s">
        <v>37</v>
      </c>
      <c r="AX525" s="14" t="s">
        <v>75</v>
      </c>
      <c r="AY525" s="246" t="s">
        <v>130</v>
      </c>
    </row>
    <row r="526" s="13" customFormat="1">
      <c r="A526" s="13"/>
      <c r="B526" s="225"/>
      <c r="C526" s="226"/>
      <c r="D526" s="227" t="s">
        <v>141</v>
      </c>
      <c r="E526" s="228" t="s">
        <v>19</v>
      </c>
      <c r="F526" s="229" t="s">
        <v>241</v>
      </c>
      <c r="G526" s="226"/>
      <c r="H526" s="228" t="s">
        <v>19</v>
      </c>
      <c r="I526" s="230"/>
      <c r="J526" s="226"/>
      <c r="K526" s="226"/>
      <c r="L526" s="231"/>
      <c r="M526" s="232"/>
      <c r="N526" s="233"/>
      <c r="O526" s="233"/>
      <c r="P526" s="233"/>
      <c r="Q526" s="233"/>
      <c r="R526" s="233"/>
      <c r="S526" s="233"/>
      <c r="T526" s="23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5" t="s">
        <v>141</v>
      </c>
      <c r="AU526" s="235" t="s">
        <v>85</v>
      </c>
      <c r="AV526" s="13" t="s">
        <v>83</v>
      </c>
      <c r="AW526" s="13" t="s">
        <v>37</v>
      </c>
      <c r="AX526" s="13" t="s">
        <v>75</v>
      </c>
      <c r="AY526" s="235" t="s">
        <v>130</v>
      </c>
    </row>
    <row r="527" s="14" customFormat="1">
      <c r="A527" s="14"/>
      <c r="B527" s="236"/>
      <c r="C527" s="237"/>
      <c r="D527" s="227" t="s">
        <v>141</v>
      </c>
      <c r="E527" s="238" t="s">
        <v>19</v>
      </c>
      <c r="F527" s="239" t="s">
        <v>448</v>
      </c>
      <c r="G527" s="237"/>
      <c r="H527" s="240">
        <v>6</v>
      </c>
      <c r="I527" s="241"/>
      <c r="J527" s="237"/>
      <c r="K527" s="237"/>
      <c r="L527" s="242"/>
      <c r="M527" s="243"/>
      <c r="N527" s="244"/>
      <c r="O527" s="244"/>
      <c r="P527" s="244"/>
      <c r="Q527" s="244"/>
      <c r="R527" s="244"/>
      <c r="S527" s="244"/>
      <c r="T527" s="24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6" t="s">
        <v>141</v>
      </c>
      <c r="AU527" s="246" t="s">
        <v>85</v>
      </c>
      <c r="AV527" s="14" t="s">
        <v>85</v>
      </c>
      <c r="AW527" s="14" t="s">
        <v>37</v>
      </c>
      <c r="AX527" s="14" t="s">
        <v>75</v>
      </c>
      <c r="AY527" s="246" t="s">
        <v>130</v>
      </c>
    </row>
    <row r="528" s="14" customFormat="1">
      <c r="A528" s="14"/>
      <c r="B528" s="236"/>
      <c r="C528" s="237"/>
      <c r="D528" s="227" t="s">
        <v>141</v>
      </c>
      <c r="E528" s="238" t="s">
        <v>19</v>
      </c>
      <c r="F528" s="239" t="s">
        <v>449</v>
      </c>
      <c r="G528" s="237"/>
      <c r="H528" s="240">
        <v>4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141</v>
      </c>
      <c r="AU528" s="246" t="s">
        <v>85</v>
      </c>
      <c r="AV528" s="14" t="s">
        <v>85</v>
      </c>
      <c r="AW528" s="14" t="s">
        <v>37</v>
      </c>
      <c r="AX528" s="14" t="s">
        <v>75</v>
      </c>
      <c r="AY528" s="246" t="s">
        <v>130</v>
      </c>
    </row>
    <row r="529" s="16" customFormat="1">
      <c r="A529" s="16"/>
      <c r="B529" s="268"/>
      <c r="C529" s="269"/>
      <c r="D529" s="227" t="s">
        <v>141</v>
      </c>
      <c r="E529" s="270" t="s">
        <v>19</v>
      </c>
      <c r="F529" s="271" t="s">
        <v>245</v>
      </c>
      <c r="G529" s="269"/>
      <c r="H529" s="272">
        <v>177.69999999999999</v>
      </c>
      <c r="I529" s="273"/>
      <c r="J529" s="269"/>
      <c r="K529" s="269"/>
      <c r="L529" s="274"/>
      <c r="M529" s="275"/>
      <c r="N529" s="276"/>
      <c r="O529" s="276"/>
      <c r="P529" s="276"/>
      <c r="Q529" s="276"/>
      <c r="R529" s="276"/>
      <c r="S529" s="276"/>
      <c r="T529" s="277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78" t="s">
        <v>141</v>
      </c>
      <c r="AU529" s="278" t="s">
        <v>85</v>
      </c>
      <c r="AV529" s="16" t="s">
        <v>157</v>
      </c>
      <c r="AW529" s="16" t="s">
        <v>37</v>
      </c>
      <c r="AX529" s="16" t="s">
        <v>75</v>
      </c>
      <c r="AY529" s="278" t="s">
        <v>130</v>
      </c>
    </row>
    <row r="530" s="13" customFormat="1">
      <c r="A530" s="13"/>
      <c r="B530" s="225"/>
      <c r="C530" s="226"/>
      <c r="D530" s="227" t="s">
        <v>141</v>
      </c>
      <c r="E530" s="228" t="s">
        <v>19</v>
      </c>
      <c r="F530" s="229" t="s">
        <v>142</v>
      </c>
      <c r="G530" s="226"/>
      <c r="H530" s="228" t="s">
        <v>19</v>
      </c>
      <c r="I530" s="230"/>
      <c r="J530" s="226"/>
      <c r="K530" s="226"/>
      <c r="L530" s="231"/>
      <c r="M530" s="232"/>
      <c r="N530" s="233"/>
      <c r="O530" s="233"/>
      <c r="P530" s="233"/>
      <c r="Q530" s="233"/>
      <c r="R530" s="233"/>
      <c r="S530" s="233"/>
      <c r="T530" s="23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5" t="s">
        <v>141</v>
      </c>
      <c r="AU530" s="235" t="s">
        <v>85</v>
      </c>
      <c r="AV530" s="13" t="s">
        <v>83</v>
      </c>
      <c r="AW530" s="13" t="s">
        <v>37</v>
      </c>
      <c r="AX530" s="13" t="s">
        <v>75</v>
      </c>
      <c r="AY530" s="235" t="s">
        <v>130</v>
      </c>
    </row>
    <row r="531" s="13" customFormat="1">
      <c r="A531" s="13"/>
      <c r="B531" s="225"/>
      <c r="C531" s="226"/>
      <c r="D531" s="227" t="s">
        <v>141</v>
      </c>
      <c r="E531" s="228" t="s">
        <v>19</v>
      </c>
      <c r="F531" s="229" t="s">
        <v>369</v>
      </c>
      <c r="G531" s="226"/>
      <c r="H531" s="228" t="s">
        <v>19</v>
      </c>
      <c r="I531" s="230"/>
      <c r="J531" s="226"/>
      <c r="K531" s="226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141</v>
      </c>
      <c r="AU531" s="235" t="s">
        <v>85</v>
      </c>
      <c r="AV531" s="13" t="s">
        <v>83</v>
      </c>
      <c r="AW531" s="13" t="s">
        <v>37</v>
      </c>
      <c r="AX531" s="13" t="s">
        <v>75</v>
      </c>
      <c r="AY531" s="235" t="s">
        <v>130</v>
      </c>
    </row>
    <row r="532" s="13" customFormat="1">
      <c r="A532" s="13"/>
      <c r="B532" s="225"/>
      <c r="C532" s="226"/>
      <c r="D532" s="227" t="s">
        <v>141</v>
      </c>
      <c r="E532" s="228" t="s">
        <v>19</v>
      </c>
      <c r="F532" s="229" t="s">
        <v>450</v>
      </c>
      <c r="G532" s="226"/>
      <c r="H532" s="228" t="s">
        <v>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141</v>
      </c>
      <c r="AU532" s="235" t="s">
        <v>85</v>
      </c>
      <c r="AV532" s="13" t="s">
        <v>83</v>
      </c>
      <c r="AW532" s="13" t="s">
        <v>37</v>
      </c>
      <c r="AX532" s="13" t="s">
        <v>75</v>
      </c>
      <c r="AY532" s="235" t="s">
        <v>130</v>
      </c>
    </row>
    <row r="533" s="14" customFormat="1">
      <c r="A533" s="14"/>
      <c r="B533" s="236"/>
      <c r="C533" s="237"/>
      <c r="D533" s="227" t="s">
        <v>141</v>
      </c>
      <c r="E533" s="238" t="s">
        <v>19</v>
      </c>
      <c r="F533" s="239" t="s">
        <v>390</v>
      </c>
      <c r="G533" s="237"/>
      <c r="H533" s="240">
        <v>71.700000000000003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141</v>
      </c>
      <c r="AU533" s="246" t="s">
        <v>85</v>
      </c>
      <c r="AV533" s="14" t="s">
        <v>85</v>
      </c>
      <c r="AW533" s="14" t="s">
        <v>37</v>
      </c>
      <c r="AX533" s="14" t="s">
        <v>75</v>
      </c>
      <c r="AY533" s="246" t="s">
        <v>130</v>
      </c>
    </row>
    <row r="534" s="16" customFormat="1">
      <c r="A534" s="16"/>
      <c r="B534" s="268"/>
      <c r="C534" s="269"/>
      <c r="D534" s="227" t="s">
        <v>141</v>
      </c>
      <c r="E534" s="270" t="s">
        <v>19</v>
      </c>
      <c r="F534" s="271" t="s">
        <v>245</v>
      </c>
      <c r="G534" s="269"/>
      <c r="H534" s="272">
        <v>71.700000000000003</v>
      </c>
      <c r="I534" s="273"/>
      <c r="J534" s="269"/>
      <c r="K534" s="269"/>
      <c r="L534" s="274"/>
      <c r="M534" s="275"/>
      <c r="N534" s="276"/>
      <c r="O534" s="276"/>
      <c r="P534" s="276"/>
      <c r="Q534" s="276"/>
      <c r="R534" s="276"/>
      <c r="S534" s="276"/>
      <c r="T534" s="277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T534" s="278" t="s">
        <v>141</v>
      </c>
      <c r="AU534" s="278" t="s">
        <v>85</v>
      </c>
      <c r="AV534" s="16" t="s">
        <v>157</v>
      </c>
      <c r="AW534" s="16" t="s">
        <v>37</v>
      </c>
      <c r="AX534" s="16" t="s">
        <v>75</v>
      </c>
      <c r="AY534" s="278" t="s">
        <v>130</v>
      </c>
    </row>
    <row r="535" s="13" customFormat="1">
      <c r="A535" s="13"/>
      <c r="B535" s="225"/>
      <c r="C535" s="226"/>
      <c r="D535" s="227" t="s">
        <v>141</v>
      </c>
      <c r="E535" s="228" t="s">
        <v>19</v>
      </c>
      <c r="F535" s="229" t="s">
        <v>142</v>
      </c>
      <c r="G535" s="226"/>
      <c r="H535" s="228" t="s">
        <v>19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141</v>
      </c>
      <c r="AU535" s="235" t="s">
        <v>85</v>
      </c>
      <c r="AV535" s="13" t="s">
        <v>83</v>
      </c>
      <c r="AW535" s="13" t="s">
        <v>37</v>
      </c>
      <c r="AX535" s="13" t="s">
        <v>75</v>
      </c>
      <c r="AY535" s="235" t="s">
        <v>130</v>
      </c>
    </row>
    <row r="536" s="13" customFormat="1">
      <c r="A536" s="13"/>
      <c r="B536" s="225"/>
      <c r="C536" s="226"/>
      <c r="D536" s="227" t="s">
        <v>141</v>
      </c>
      <c r="E536" s="228" t="s">
        <v>19</v>
      </c>
      <c r="F536" s="229" t="s">
        <v>240</v>
      </c>
      <c r="G536" s="226"/>
      <c r="H536" s="228" t="s">
        <v>19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141</v>
      </c>
      <c r="AU536" s="235" t="s">
        <v>85</v>
      </c>
      <c r="AV536" s="13" t="s">
        <v>83</v>
      </c>
      <c r="AW536" s="13" t="s">
        <v>37</v>
      </c>
      <c r="AX536" s="13" t="s">
        <v>75</v>
      </c>
      <c r="AY536" s="235" t="s">
        <v>130</v>
      </c>
    </row>
    <row r="537" s="13" customFormat="1">
      <c r="A537" s="13"/>
      <c r="B537" s="225"/>
      <c r="C537" s="226"/>
      <c r="D537" s="227" t="s">
        <v>141</v>
      </c>
      <c r="E537" s="228" t="s">
        <v>19</v>
      </c>
      <c r="F537" s="229" t="s">
        <v>247</v>
      </c>
      <c r="G537" s="226"/>
      <c r="H537" s="228" t="s">
        <v>19</v>
      </c>
      <c r="I537" s="230"/>
      <c r="J537" s="226"/>
      <c r="K537" s="226"/>
      <c r="L537" s="231"/>
      <c r="M537" s="232"/>
      <c r="N537" s="233"/>
      <c r="O537" s="233"/>
      <c r="P537" s="233"/>
      <c r="Q537" s="233"/>
      <c r="R537" s="233"/>
      <c r="S537" s="233"/>
      <c r="T537" s="23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5" t="s">
        <v>141</v>
      </c>
      <c r="AU537" s="235" t="s">
        <v>85</v>
      </c>
      <c r="AV537" s="13" t="s">
        <v>83</v>
      </c>
      <c r="AW537" s="13" t="s">
        <v>37</v>
      </c>
      <c r="AX537" s="13" t="s">
        <v>75</v>
      </c>
      <c r="AY537" s="235" t="s">
        <v>130</v>
      </c>
    </row>
    <row r="538" s="13" customFormat="1">
      <c r="A538" s="13"/>
      <c r="B538" s="225"/>
      <c r="C538" s="226"/>
      <c r="D538" s="227" t="s">
        <v>141</v>
      </c>
      <c r="E538" s="228" t="s">
        <v>19</v>
      </c>
      <c r="F538" s="229" t="s">
        <v>451</v>
      </c>
      <c r="G538" s="226"/>
      <c r="H538" s="228" t="s">
        <v>19</v>
      </c>
      <c r="I538" s="230"/>
      <c r="J538" s="226"/>
      <c r="K538" s="226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141</v>
      </c>
      <c r="AU538" s="235" t="s">
        <v>85</v>
      </c>
      <c r="AV538" s="13" t="s">
        <v>83</v>
      </c>
      <c r="AW538" s="13" t="s">
        <v>37</v>
      </c>
      <c r="AX538" s="13" t="s">
        <v>75</v>
      </c>
      <c r="AY538" s="235" t="s">
        <v>130</v>
      </c>
    </row>
    <row r="539" s="14" customFormat="1">
      <c r="A539" s="14"/>
      <c r="B539" s="236"/>
      <c r="C539" s="237"/>
      <c r="D539" s="227" t="s">
        <v>141</v>
      </c>
      <c r="E539" s="238" t="s">
        <v>19</v>
      </c>
      <c r="F539" s="239" t="s">
        <v>452</v>
      </c>
      <c r="G539" s="237"/>
      <c r="H539" s="240">
        <v>108.38</v>
      </c>
      <c r="I539" s="241"/>
      <c r="J539" s="237"/>
      <c r="K539" s="237"/>
      <c r="L539" s="242"/>
      <c r="M539" s="243"/>
      <c r="N539" s="244"/>
      <c r="O539" s="244"/>
      <c r="P539" s="244"/>
      <c r="Q539" s="244"/>
      <c r="R539" s="244"/>
      <c r="S539" s="244"/>
      <c r="T539" s="24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6" t="s">
        <v>141</v>
      </c>
      <c r="AU539" s="246" t="s">
        <v>85</v>
      </c>
      <c r="AV539" s="14" t="s">
        <v>85</v>
      </c>
      <c r="AW539" s="14" t="s">
        <v>37</v>
      </c>
      <c r="AX539" s="14" t="s">
        <v>75</v>
      </c>
      <c r="AY539" s="246" t="s">
        <v>130</v>
      </c>
    </row>
    <row r="540" s="14" customFormat="1">
      <c r="A540" s="14"/>
      <c r="B540" s="236"/>
      <c r="C540" s="237"/>
      <c r="D540" s="227" t="s">
        <v>141</v>
      </c>
      <c r="E540" s="238" t="s">
        <v>19</v>
      </c>
      <c r="F540" s="239" t="s">
        <v>453</v>
      </c>
      <c r="G540" s="237"/>
      <c r="H540" s="240">
        <v>6.7999999999999998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6" t="s">
        <v>141</v>
      </c>
      <c r="AU540" s="246" t="s">
        <v>85</v>
      </c>
      <c r="AV540" s="14" t="s">
        <v>85</v>
      </c>
      <c r="AW540" s="14" t="s">
        <v>37</v>
      </c>
      <c r="AX540" s="14" t="s">
        <v>75</v>
      </c>
      <c r="AY540" s="246" t="s">
        <v>130</v>
      </c>
    </row>
    <row r="541" s="16" customFormat="1">
      <c r="A541" s="16"/>
      <c r="B541" s="268"/>
      <c r="C541" s="269"/>
      <c r="D541" s="227" t="s">
        <v>141</v>
      </c>
      <c r="E541" s="270" t="s">
        <v>19</v>
      </c>
      <c r="F541" s="271" t="s">
        <v>245</v>
      </c>
      <c r="G541" s="269"/>
      <c r="H541" s="272">
        <v>115.17999999999999</v>
      </c>
      <c r="I541" s="273"/>
      <c r="J541" s="269"/>
      <c r="K541" s="269"/>
      <c r="L541" s="274"/>
      <c r="M541" s="275"/>
      <c r="N541" s="276"/>
      <c r="O541" s="276"/>
      <c r="P541" s="276"/>
      <c r="Q541" s="276"/>
      <c r="R541" s="276"/>
      <c r="S541" s="276"/>
      <c r="T541" s="277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78" t="s">
        <v>141</v>
      </c>
      <c r="AU541" s="278" t="s">
        <v>85</v>
      </c>
      <c r="AV541" s="16" t="s">
        <v>157</v>
      </c>
      <c r="AW541" s="16" t="s">
        <v>37</v>
      </c>
      <c r="AX541" s="16" t="s">
        <v>75</v>
      </c>
      <c r="AY541" s="278" t="s">
        <v>130</v>
      </c>
    </row>
    <row r="542" s="15" customFormat="1">
      <c r="A542" s="15"/>
      <c r="B542" s="247"/>
      <c r="C542" s="248"/>
      <c r="D542" s="227" t="s">
        <v>141</v>
      </c>
      <c r="E542" s="249" t="s">
        <v>19</v>
      </c>
      <c r="F542" s="250" t="s">
        <v>145</v>
      </c>
      <c r="G542" s="248"/>
      <c r="H542" s="251">
        <v>364.57999999999998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7" t="s">
        <v>141</v>
      </c>
      <c r="AU542" s="257" t="s">
        <v>85</v>
      </c>
      <c r="AV542" s="15" t="s">
        <v>137</v>
      </c>
      <c r="AW542" s="15" t="s">
        <v>37</v>
      </c>
      <c r="AX542" s="15" t="s">
        <v>83</v>
      </c>
      <c r="AY542" s="257" t="s">
        <v>130</v>
      </c>
    </row>
    <row r="543" s="2" customFormat="1" ht="16.5" customHeight="1">
      <c r="A543" s="41"/>
      <c r="B543" s="42"/>
      <c r="C543" s="258" t="s">
        <v>454</v>
      </c>
      <c r="D543" s="258" t="s">
        <v>201</v>
      </c>
      <c r="E543" s="259" t="s">
        <v>455</v>
      </c>
      <c r="F543" s="260" t="s">
        <v>456</v>
      </c>
      <c r="G543" s="261" t="s">
        <v>387</v>
      </c>
      <c r="H543" s="262">
        <v>382.80900000000003</v>
      </c>
      <c r="I543" s="263"/>
      <c r="J543" s="264">
        <f>ROUND(I543*H543,2)</f>
        <v>0</v>
      </c>
      <c r="K543" s="260" t="s">
        <v>136</v>
      </c>
      <c r="L543" s="265"/>
      <c r="M543" s="266" t="s">
        <v>19</v>
      </c>
      <c r="N543" s="267" t="s">
        <v>46</v>
      </c>
      <c r="O543" s="87"/>
      <c r="P543" s="216">
        <f>O543*H543</f>
        <v>0</v>
      </c>
      <c r="Q543" s="216">
        <v>0.00012</v>
      </c>
      <c r="R543" s="216">
        <f>Q543*H543</f>
        <v>0.045937080000000005</v>
      </c>
      <c r="S543" s="216">
        <v>0</v>
      </c>
      <c r="T543" s="217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8" t="s">
        <v>192</v>
      </c>
      <c r="AT543" s="218" t="s">
        <v>201</v>
      </c>
      <c r="AU543" s="218" t="s">
        <v>85</v>
      </c>
      <c r="AY543" s="20" t="s">
        <v>130</v>
      </c>
      <c r="BE543" s="219">
        <f>IF(N543="základní",J543,0)</f>
        <v>0</v>
      </c>
      <c r="BF543" s="219">
        <f>IF(N543="snížená",J543,0)</f>
        <v>0</v>
      </c>
      <c r="BG543" s="219">
        <f>IF(N543="zákl. přenesená",J543,0)</f>
        <v>0</v>
      </c>
      <c r="BH543" s="219">
        <f>IF(N543="sníž. přenesená",J543,0)</f>
        <v>0</v>
      </c>
      <c r="BI543" s="219">
        <f>IF(N543="nulová",J543,0)</f>
        <v>0</v>
      </c>
      <c r="BJ543" s="20" t="s">
        <v>83</v>
      </c>
      <c r="BK543" s="219">
        <f>ROUND(I543*H543,2)</f>
        <v>0</v>
      </c>
      <c r="BL543" s="20" t="s">
        <v>137</v>
      </c>
      <c r="BM543" s="218" t="s">
        <v>457</v>
      </c>
    </row>
    <row r="544" s="14" customFormat="1">
      <c r="A544" s="14"/>
      <c r="B544" s="236"/>
      <c r="C544" s="237"/>
      <c r="D544" s="227" t="s">
        <v>141</v>
      </c>
      <c r="E544" s="238" t="s">
        <v>19</v>
      </c>
      <c r="F544" s="239" t="s">
        <v>458</v>
      </c>
      <c r="G544" s="237"/>
      <c r="H544" s="240">
        <v>382.80900000000003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141</v>
      </c>
      <c r="AU544" s="246" t="s">
        <v>85</v>
      </c>
      <c r="AV544" s="14" t="s">
        <v>85</v>
      </c>
      <c r="AW544" s="14" t="s">
        <v>37</v>
      </c>
      <c r="AX544" s="14" t="s">
        <v>83</v>
      </c>
      <c r="AY544" s="246" t="s">
        <v>130</v>
      </c>
    </row>
    <row r="545" s="2" customFormat="1" ht="21.75" customHeight="1">
      <c r="A545" s="41"/>
      <c r="B545" s="42"/>
      <c r="C545" s="207" t="s">
        <v>459</v>
      </c>
      <c r="D545" s="207" t="s">
        <v>132</v>
      </c>
      <c r="E545" s="208" t="s">
        <v>460</v>
      </c>
      <c r="F545" s="209" t="s">
        <v>461</v>
      </c>
      <c r="G545" s="210" t="s">
        <v>225</v>
      </c>
      <c r="H545" s="211">
        <v>2.25</v>
      </c>
      <c r="I545" s="212"/>
      <c r="J545" s="213">
        <f>ROUND(I545*H545,2)</f>
        <v>0</v>
      </c>
      <c r="K545" s="209" t="s">
        <v>136</v>
      </c>
      <c r="L545" s="47"/>
      <c r="M545" s="214" t="s">
        <v>19</v>
      </c>
      <c r="N545" s="215" t="s">
        <v>46</v>
      </c>
      <c r="O545" s="87"/>
      <c r="P545" s="216">
        <f>O545*H545</f>
        <v>0</v>
      </c>
      <c r="Q545" s="216">
        <v>0.105</v>
      </c>
      <c r="R545" s="216">
        <f>Q545*H545</f>
        <v>0.23624999999999999</v>
      </c>
      <c r="S545" s="216">
        <v>0</v>
      </c>
      <c r="T545" s="217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8" t="s">
        <v>137</v>
      </c>
      <c r="AT545" s="218" t="s">
        <v>132</v>
      </c>
      <c r="AU545" s="218" t="s">
        <v>85</v>
      </c>
      <c r="AY545" s="20" t="s">
        <v>130</v>
      </c>
      <c r="BE545" s="219">
        <f>IF(N545="základní",J545,0)</f>
        <v>0</v>
      </c>
      <c r="BF545" s="219">
        <f>IF(N545="snížená",J545,0)</f>
        <v>0</v>
      </c>
      <c r="BG545" s="219">
        <f>IF(N545="zákl. přenesená",J545,0)</f>
        <v>0</v>
      </c>
      <c r="BH545" s="219">
        <f>IF(N545="sníž. přenesená",J545,0)</f>
        <v>0</v>
      </c>
      <c r="BI545" s="219">
        <f>IF(N545="nulová",J545,0)</f>
        <v>0</v>
      </c>
      <c r="BJ545" s="20" t="s">
        <v>83</v>
      </c>
      <c r="BK545" s="219">
        <f>ROUND(I545*H545,2)</f>
        <v>0</v>
      </c>
      <c r="BL545" s="20" t="s">
        <v>137</v>
      </c>
      <c r="BM545" s="218" t="s">
        <v>462</v>
      </c>
    </row>
    <row r="546" s="2" customFormat="1">
      <c r="A546" s="41"/>
      <c r="B546" s="42"/>
      <c r="C546" s="43"/>
      <c r="D546" s="220" t="s">
        <v>139</v>
      </c>
      <c r="E546" s="43"/>
      <c r="F546" s="221" t="s">
        <v>463</v>
      </c>
      <c r="G546" s="43"/>
      <c r="H546" s="43"/>
      <c r="I546" s="222"/>
      <c r="J546" s="43"/>
      <c r="K546" s="43"/>
      <c r="L546" s="47"/>
      <c r="M546" s="223"/>
      <c r="N546" s="224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139</v>
      </c>
      <c r="AU546" s="20" t="s">
        <v>85</v>
      </c>
    </row>
    <row r="547" s="13" customFormat="1">
      <c r="A547" s="13"/>
      <c r="B547" s="225"/>
      <c r="C547" s="226"/>
      <c r="D547" s="227" t="s">
        <v>141</v>
      </c>
      <c r="E547" s="228" t="s">
        <v>19</v>
      </c>
      <c r="F547" s="229" t="s">
        <v>142</v>
      </c>
      <c r="G547" s="226"/>
      <c r="H547" s="228" t="s">
        <v>19</v>
      </c>
      <c r="I547" s="230"/>
      <c r="J547" s="226"/>
      <c r="K547" s="226"/>
      <c r="L547" s="231"/>
      <c r="M547" s="232"/>
      <c r="N547" s="233"/>
      <c r="O547" s="233"/>
      <c r="P547" s="233"/>
      <c r="Q547" s="233"/>
      <c r="R547" s="233"/>
      <c r="S547" s="233"/>
      <c r="T547" s="23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5" t="s">
        <v>141</v>
      </c>
      <c r="AU547" s="235" t="s">
        <v>85</v>
      </c>
      <c r="AV547" s="13" t="s">
        <v>83</v>
      </c>
      <c r="AW547" s="13" t="s">
        <v>37</v>
      </c>
      <c r="AX547" s="13" t="s">
        <v>75</v>
      </c>
      <c r="AY547" s="235" t="s">
        <v>130</v>
      </c>
    </row>
    <row r="548" s="13" customFormat="1">
      <c r="A548" s="13"/>
      <c r="B548" s="225"/>
      <c r="C548" s="226"/>
      <c r="D548" s="227" t="s">
        <v>141</v>
      </c>
      <c r="E548" s="228" t="s">
        <v>19</v>
      </c>
      <c r="F548" s="229" t="s">
        <v>309</v>
      </c>
      <c r="G548" s="226"/>
      <c r="H548" s="228" t="s">
        <v>19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141</v>
      </c>
      <c r="AU548" s="235" t="s">
        <v>85</v>
      </c>
      <c r="AV548" s="13" t="s">
        <v>83</v>
      </c>
      <c r="AW548" s="13" t="s">
        <v>37</v>
      </c>
      <c r="AX548" s="13" t="s">
        <v>75</v>
      </c>
      <c r="AY548" s="235" t="s">
        <v>130</v>
      </c>
    </row>
    <row r="549" s="13" customFormat="1">
      <c r="A549" s="13"/>
      <c r="B549" s="225"/>
      <c r="C549" s="226"/>
      <c r="D549" s="227" t="s">
        <v>141</v>
      </c>
      <c r="E549" s="228" t="s">
        <v>19</v>
      </c>
      <c r="F549" s="229" t="s">
        <v>310</v>
      </c>
      <c r="G549" s="226"/>
      <c r="H549" s="228" t="s">
        <v>19</v>
      </c>
      <c r="I549" s="230"/>
      <c r="J549" s="226"/>
      <c r="K549" s="226"/>
      <c r="L549" s="231"/>
      <c r="M549" s="232"/>
      <c r="N549" s="233"/>
      <c r="O549" s="233"/>
      <c r="P549" s="233"/>
      <c r="Q549" s="233"/>
      <c r="R549" s="233"/>
      <c r="S549" s="233"/>
      <c r="T549" s="23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5" t="s">
        <v>141</v>
      </c>
      <c r="AU549" s="235" t="s">
        <v>85</v>
      </c>
      <c r="AV549" s="13" t="s">
        <v>83</v>
      </c>
      <c r="AW549" s="13" t="s">
        <v>37</v>
      </c>
      <c r="AX549" s="13" t="s">
        <v>75</v>
      </c>
      <c r="AY549" s="235" t="s">
        <v>130</v>
      </c>
    </row>
    <row r="550" s="14" customFormat="1">
      <c r="A550" s="14"/>
      <c r="B550" s="236"/>
      <c r="C550" s="237"/>
      <c r="D550" s="227" t="s">
        <v>141</v>
      </c>
      <c r="E550" s="238" t="s">
        <v>19</v>
      </c>
      <c r="F550" s="239" t="s">
        <v>464</v>
      </c>
      <c r="G550" s="237"/>
      <c r="H550" s="240">
        <v>2.25</v>
      </c>
      <c r="I550" s="241"/>
      <c r="J550" s="237"/>
      <c r="K550" s="237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141</v>
      </c>
      <c r="AU550" s="246" t="s">
        <v>85</v>
      </c>
      <c r="AV550" s="14" t="s">
        <v>85</v>
      </c>
      <c r="AW550" s="14" t="s">
        <v>37</v>
      </c>
      <c r="AX550" s="14" t="s">
        <v>75</v>
      </c>
      <c r="AY550" s="246" t="s">
        <v>130</v>
      </c>
    </row>
    <row r="551" s="15" customFormat="1">
      <c r="A551" s="15"/>
      <c r="B551" s="247"/>
      <c r="C551" s="248"/>
      <c r="D551" s="227" t="s">
        <v>141</v>
      </c>
      <c r="E551" s="249" t="s">
        <v>19</v>
      </c>
      <c r="F551" s="250" t="s">
        <v>145</v>
      </c>
      <c r="G551" s="248"/>
      <c r="H551" s="251">
        <v>2.25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7" t="s">
        <v>141</v>
      </c>
      <c r="AU551" s="257" t="s">
        <v>85</v>
      </c>
      <c r="AV551" s="15" t="s">
        <v>137</v>
      </c>
      <c r="AW551" s="15" t="s">
        <v>37</v>
      </c>
      <c r="AX551" s="15" t="s">
        <v>83</v>
      </c>
      <c r="AY551" s="257" t="s">
        <v>130</v>
      </c>
    </row>
    <row r="552" s="2" customFormat="1" ht="16.5" customHeight="1">
      <c r="A552" s="41"/>
      <c r="B552" s="42"/>
      <c r="C552" s="207" t="s">
        <v>465</v>
      </c>
      <c r="D552" s="207" t="s">
        <v>132</v>
      </c>
      <c r="E552" s="208" t="s">
        <v>466</v>
      </c>
      <c r="F552" s="209" t="s">
        <v>467</v>
      </c>
      <c r="G552" s="210" t="s">
        <v>135</v>
      </c>
      <c r="H552" s="211">
        <v>7.1689999999999996</v>
      </c>
      <c r="I552" s="212"/>
      <c r="J552" s="213">
        <f>ROUND(I552*H552,2)</f>
        <v>0</v>
      </c>
      <c r="K552" s="209" t="s">
        <v>136</v>
      </c>
      <c r="L552" s="47"/>
      <c r="M552" s="214" t="s">
        <v>19</v>
      </c>
      <c r="N552" s="215" t="s">
        <v>46</v>
      </c>
      <c r="O552" s="87"/>
      <c r="P552" s="216">
        <f>O552*H552</f>
        <v>0</v>
      </c>
      <c r="Q552" s="216">
        <v>1.98</v>
      </c>
      <c r="R552" s="216">
        <f>Q552*H552</f>
        <v>14.194619999999999</v>
      </c>
      <c r="S552" s="216">
        <v>0</v>
      </c>
      <c r="T552" s="217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8" t="s">
        <v>137</v>
      </c>
      <c r="AT552" s="218" t="s">
        <v>132</v>
      </c>
      <c r="AU552" s="218" t="s">
        <v>85</v>
      </c>
      <c r="AY552" s="20" t="s">
        <v>130</v>
      </c>
      <c r="BE552" s="219">
        <f>IF(N552="základní",J552,0)</f>
        <v>0</v>
      </c>
      <c r="BF552" s="219">
        <f>IF(N552="snížená",J552,0)</f>
        <v>0</v>
      </c>
      <c r="BG552" s="219">
        <f>IF(N552="zákl. přenesená",J552,0)</f>
        <v>0</v>
      </c>
      <c r="BH552" s="219">
        <f>IF(N552="sníž. přenesená",J552,0)</f>
        <v>0</v>
      </c>
      <c r="BI552" s="219">
        <f>IF(N552="nulová",J552,0)</f>
        <v>0</v>
      </c>
      <c r="BJ552" s="20" t="s">
        <v>83</v>
      </c>
      <c r="BK552" s="219">
        <f>ROUND(I552*H552,2)</f>
        <v>0</v>
      </c>
      <c r="BL552" s="20" t="s">
        <v>137</v>
      </c>
      <c r="BM552" s="218" t="s">
        <v>468</v>
      </c>
    </row>
    <row r="553" s="2" customFormat="1">
      <c r="A553" s="41"/>
      <c r="B553" s="42"/>
      <c r="C553" s="43"/>
      <c r="D553" s="220" t="s">
        <v>139</v>
      </c>
      <c r="E553" s="43"/>
      <c r="F553" s="221" t="s">
        <v>469</v>
      </c>
      <c r="G553" s="43"/>
      <c r="H553" s="43"/>
      <c r="I553" s="222"/>
      <c r="J553" s="43"/>
      <c r="K553" s="43"/>
      <c r="L553" s="47"/>
      <c r="M553" s="223"/>
      <c r="N553" s="224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139</v>
      </c>
      <c r="AU553" s="20" t="s">
        <v>85</v>
      </c>
    </row>
    <row r="554" s="13" customFormat="1">
      <c r="A554" s="13"/>
      <c r="B554" s="225"/>
      <c r="C554" s="226"/>
      <c r="D554" s="227" t="s">
        <v>141</v>
      </c>
      <c r="E554" s="228" t="s">
        <v>19</v>
      </c>
      <c r="F554" s="229" t="s">
        <v>142</v>
      </c>
      <c r="G554" s="226"/>
      <c r="H554" s="228" t="s">
        <v>19</v>
      </c>
      <c r="I554" s="230"/>
      <c r="J554" s="226"/>
      <c r="K554" s="226"/>
      <c r="L554" s="231"/>
      <c r="M554" s="232"/>
      <c r="N554" s="233"/>
      <c r="O554" s="233"/>
      <c r="P554" s="233"/>
      <c r="Q554" s="233"/>
      <c r="R554" s="233"/>
      <c r="S554" s="233"/>
      <c r="T554" s="23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5" t="s">
        <v>141</v>
      </c>
      <c r="AU554" s="235" t="s">
        <v>85</v>
      </c>
      <c r="AV554" s="13" t="s">
        <v>83</v>
      </c>
      <c r="AW554" s="13" t="s">
        <v>37</v>
      </c>
      <c r="AX554" s="13" t="s">
        <v>75</v>
      </c>
      <c r="AY554" s="235" t="s">
        <v>130</v>
      </c>
    </row>
    <row r="555" s="13" customFormat="1">
      <c r="A555" s="13"/>
      <c r="B555" s="225"/>
      <c r="C555" s="226"/>
      <c r="D555" s="227" t="s">
        <v>141</v>
      </c>
      <c r="E555" s="228" t="s">
        <v>19</v>
      </c>
      <c r="F555" s="229" t="s">
        <v>369</v>
      </c>
      <c r="G555" s="226"/>
      <c r="H555" s="228" t="s">
        <v>19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141</v>
      </c>
      <c r="AU555" s="235" t="s">
        <v>85</v>
      </c>
      <c r="AV555" s="13" t="s">
        <v>83</v>
      </c>
      <c r="AW555" s="13" t="s">
        <v>37</v>
      </c>
      <c r="AX555" s="13" t="s">
        <v>75</v>
      </c>
      <c r="AY555" s="235" t="s">
        <v>130</v>
      </c>
    </row>
    <row r="556" s="13" customFormat="1">
      <c r="A556" s="13"/>
      <c r="B556" s="225"/>
      <c r="C556" s="226"/>
      <c r="D556" s="227" t="s">
        <v>141</v>
      </c>
      <c r="E556" s="228" t="s">
        <v>19</v>
      </c>
      <c r="F556" s="229" t="s">
        <v>470</v>
      </c>
      <c r="G556" s="226"/>
      <c r="H556" s="228" t="s">
        <v>19</v>
      </c>
      <c r="I556" s="230"/>
      <c r="J556" s="226"/>
      <c r="K556" s="226"/>
      <c r="L556" s="231"/>
      <c r="M556" s="232"/>
      <c r="N556" s="233"/>
      <c r="O556" s="233"/>
      <c r="P556" s="233"/>
      <c r="Q556" s="233"/>
      <c r="R556" s="233"/>
      <c r="S556" s="233"/>
      <c r="T556" s="23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5" t="s">
        <v>141</v>
      </c>
      <c r="AU556" s="235" t="s">
        <v>85</v>
      </c>
      <c r="AV556" s="13" t="s">
        <v>83</v>
      </c>
      <c r="AW556" s="13" t="s">
        <v>37</v>
      </c>
      <c r="AX556" s="13" t="s">
        <v>75</v>
      </c>
      <c r="AY556" s="235" t="s">
        <v>130</v>
      </c>
    </row>
    <row r="557" s="14" customFormat="1">
      <c r="A557" s="14"/>
      <c r="B557" s="236"/>
      <c r="C557" s="237"/>
      <c r="D557" s="227" t="s">
        <v>141</v>
      </c>
      <c r="E557" s="238" t="s">
        <v>19</v>
      </c>
      <c r="F557" s="239" t="s">
        <v>471</v>
      </c>
      <c r="G557" s="237"/>
      <c r="H557" s="240">
        <v>3.8839999999999999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6" t="s">
        <v>141</v>
      </c>
      <c r="AU557" s="246" t="s">
        <v>85</v>
      </c>
      <c r="AV557" s="14" t="s">
        <v>85</v>
      </c>
      <c r="AW557" s="14" t="s">
        <v>37</v>
      </c>
      <c r="AX557" s="14" t="s">
        <v>75</v>
      </c>
      <c r="AY557" s="246" t="s">
        <v>130</v>
      </c>
    </row>
    <row r="558" s="16" customFormat="1">
      <c r="A558" s="16"/>
      <c r="B558" s="268"/>
      <c r="C558" s="269"/>
      <c r="D558" s="227" t="s">
        <v>141</v>
      </c>
      <c r="E558" s="270" t="s">
        <v>19</v>
      </c>
      <c r="F558" s="271" t="s">
        <v>245</v>
      </c>
      <c r="G558" s="269"/>
      <c r="H558" s="272">
        <v>3.8839999999999999</v>
      </c>
      <c r="I558" s="273"/>
      <c r="J558" s="269"/>
      <c r="K558" s="269"/>
      <c r="L558" s="274"/>
      <c r="M558" s="275"/>
      <c r="N558" s="276"/>
      <c r="O558" s="276"/>
      <c r="P558" s="276"/>
      <c r="Q558" s="276"/>
      <c r="R558" s="276"/>
      <c r="S558" s="276"/>
      <c r="T558" s="277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278" t="s">
        <v>141</v>
      </c>
      <c r="AU558" s="278" t="s">
        <v>85</v>
      </c>
      <c r="AV558" s="16" t="s">
        <v>157</v>
      </c>
      <c r="AW558" s="16" t="s">
        <v>37</v>
      </c>
      <c r="AX558" s="16" t="s">
        <v>75</v>
      </c>
      <c r="AY558" s="278" t="s">
        <v>130</v>
      </c>
    </row>
    <row r="559" s="13" customFormat="1">
      <c r="A559" s="13"/>
      <c r="B559" s="225"/>
      <c r="C559" s="226"/>
      <c r="D559" s="227" t="s">
        <v>141</v>
      </c>
      <c r="E559" s="228" t="s">
        <v>19</v>
      </c>
      <c r="F559" s="229" t="s">
        <v>246</v>
      </c>
      <c r="G559" s="226"/>
      <c r="H559" s="228" t="s">
        <v>19</v>
      </c>
      <c r="I559" s="230"/>
      <c r="J559" s="226"/>
      <c r="K559" s="226"/>
      <c r="L559" s="231"/>
      <c r="M559" s="232"/>
      <c r="N559" s="233"/>
      <c r="O559" s="233"/>
      <c r="P559" s="233"/>
      <c r="Q559" s="233"/>
      <c r="R559" s="233"/>
      <c r="S559" s="233"/>
      <c r="T559" s="23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5" t="s">
        <v>141</v>
      </c>
      <c r="AU559" s="235" t="s">
        <v>85</v>
      </c>
      <c r="AV559" s="13" t="s">
        <v>83</v>
      </c>
      <c r="AW559" s="13" t="s">
        <v>37</v>
      </c>
      <c r="AX559" s="13" t="s">
        <v>75</v>
      </c>
      <c r="AY559" s="235" t="s">
        <v>130</v>
      </c>
    </row>
    <row r="560" s="13" customFormat="1">
      <c r="A560" s="13"/>
      <c r="B560" s="225"/>
      <c r="C560" s="226"/>
      <c r="D560" s="227" t="s">
        <v>141</v>
      </c>
      <c r="E560" s="228" t="s">
        <v>19</v>
      </c>
      <c r="F560" s="229" t="s">
        <v>252</v>
      </c>
      <c r="G560" s="226"/>
      <c r="H560" s="228" t="s">
        <v>19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141</v>
      </c>
      <c r="AU560" s="235" t="s">
        <v>85</v>
      </c>
      <c r="AV560" s="13" t="s">
        <v>83</v>
      </c>
      <c r="AW560" s="13" t="s">
        <v>37</v>
      </c>
      <c r="AX560" s="13" t="s">
        <v>75</v>
      </c>
      <c r="AY560" s="235" t="s">
        <v>130</v>
      </c>
    </row>
    <row r="561" s="14" customFormat="1">
      <c r="A561" s="14"/>
      <c r="B561" s="236"/>
      <c r="C561" s="237"/>
      <c r="D561" s="227" t="s">
        <v>141</v>
      </c>
      <c r="E561" s="238" t="s">
        <v>19</v>
      </c>
      <c r="F561" s="239" t="s">
        <v>472</v>
      </c>
      <c r="G561" s="237"/>
      <c r="H561" s="240">
        <v>3.2850000000000001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141</v>
      </c>
      <c r="AU561" s="246" t="s">
        <v>85</v>
      </c>
      <c r="AV561" s="14" t="s">
        <v>85</v>
      </c>
      <c r="AW561" s="14" t="s">
        <v>37</v>
      </c>
      <c r="AX561" s="14" t="s">
        <v>75</v>
      </c>
      <c r="AY561" s="246" t="s">
        <v>130</v>
      </c>
    </row>
    <row r="562" s="16" customFormat="1">
      <c r="A562" s="16"/>
      <c r="B562" s="268"/>
      <c r="C562" s="269"/>
      <c r="D562" s="227" t="s">
        <v>141</v>
      </c>
      <c r="E562" s="270" t="s">
        <v>19</v>
      </c>
      <c r="F562" s="271" t="s">
        <v>245</v>
      </c>
      <c r="G562" s="269"/>
      <c r="H562" s="272">
        <v>3.2850000000000001</v>
      </c>
      <c r="I562" s="273"/>
      <c r="J562" s="269"/>
      <c r="K562" s="269"/>
      <c r="L562" s="274"/>
      <c r="M562" s="275"/>
      <c r="N562" s="276"/>
      <c r="O562" s="276"/>
      <c r="P562" s="276"/>
      <c r="Q562" s="276"/>
      <c r="R562" s="276"/>
      <c r="S562" s="276"/>
      <c r="T562" s="277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78" t="s">
        <v>141</v>
      </c>
      <c r="AU562" s="278" t="s">
        <v>85</v>
      </c>
      <c r="AV562" s="16" t="s">
        <v>157</v>
      </c>
      <c r="AW562" s="16" t="s">
        <v>37</v>
      </c>
      <c r="AX562" s="16" t="s">
        <v>75</v>
      </c>
      <c r="AY562" s="278" t="s">
        <v>130</v>
      </c>
    </row>
    <row r="563" s="15" customFormat="1">
      <c r="A563" s="15"/>
      <c r="B563" s="247"/>
      <c r="C563" s="248"/>
      <c r="D563" s="227" t="s">
        <v>141</v>
      </c>
      <c r="E563" s="249" t="s">
        <v>19</v>
      </c>
      <c r="F563" s="250" t="s">
        <v>145</v>
      </c>
      <c r="G563" s="248"/>
      <c r="H563" s="251">
        <v>7.1690000000000005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7" t="s">
        <v>141</v>
      </c>
      <c r="AU563" s="257" t="s">
        <v>85</v>
      </c>
      <c r="AV563" s="15" t="s">
        <v>137</v>
      </c>
      <c r="AW563" s="15" t="s">
        <v>37</v>
      </c>
      <c r="AX563" s="15" t="s">
        <v>83</v>
      </c>
      <c r="AY563" s="257" t="s">
        <v>130</v>
      </c>
    </row>
    <row r="564" s="2" customFormat="1" ht="16.5" customHeight="1">
      <c r="A564" s="41"/>
      <c r="B564" s="42"/>
      <c r="C564" s="207" t="s">
        <v>473</v>
      </c>
      <c r="D564" s="207" t="s">
        <v>132</v>
      </c>
      <c r="E564" s="208" t="s">
        <v>474</v>
      </c>
      <c r="F564" s="209" t="s">
        <v>475</v>
      </c>
      <c r="G564" s="210" t="s">
        <v>225</v>
      </c>
      <c r="H564" s="211">
        <v>811.58799999999997</v>
      </c>
      <c r="I564" s="212"/>
      <c r="J564" s="213">
        <f>ROUND(I564*H564,2)</f>
        <v>0</v>
      </c>
      <c r="K564" s="209" t="s">
        <v>136</v>
      </c>
      <c r="L564" s="47"/>
      <c r="M564" s="214" t="s">
        <v>19</v>
      </c>
      <c r="N564" s="215" t="s">
        <v>46</v>
      </c>
      <c r="O564" s="87"/>
      <c r="P564" s="216">
        <f>O564*H564</f>
        <v>0</v>
      </c>
      <c r="Q564" s="216">
        <v>3.0000000000000001E-05</v>
      </c>
      <c r="R564" s="216">
        <f>Q564*H564</f>
        <v>0.02434764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262</v>
      </c>
      <c r="AT564" s="218" t="s">
        <v>132</v>
      </c>
      <c r="AU564" s="218" t="s">
        <v>85</v>
      </c>
      <c r="AY564" s="20" t="s">
        <v>130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20" t="s">
        <v>83</v>
      </c>
      <c r="BK564" s="219">
        <f>ROUND(I564*H564,2)</f>
        <v>0</v>
      </c>
      <c r="BL564" s="20" t="s">
        <v>262</v>
      </c>
      <c r="BM564" s="218" t="s">
        <v>476</v>
      </c>
    </row>
    <row r="565" s="2" customFormat="1">
      <c r="A565" s="41"/>
      <c r="B565" s="42"/>
      <c r="C565" s="43"/>
      <c r="D565" s="220" t="s">
        <v>139</v>
      </c>
      <c r="E565" s="43"/>
      <c r="F565" s="221" t="s">
        <v>477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139</v>
      </c>
      <c r="AU565" s="20" t="s">
        <v>85</v>
      </c>
    </row>
    <row r="566" s="13" customFormat="1">
      <c r="A566" s="13"/>
      <c r="B566" s="225"/>
      <c r="C566" s="226"/>
      <c r="D566" s="227" t="s">
        <v>141</v>
      </c>
      <c r="E566" s="228" t="s">
        <v>19</v>
      </c>
      <c r="F566" s="229" t="s">
        <v>142</v>
      </c>
      <c r="G566" s="226"/>
      <c r="H566" s="228" t="s">
        <v>19</v>
      </c>
      <c r="I566" s="230"/>
      <c r="J566" s="226"/>
      <c r="K566" s="226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141</v>
      </c>
      <c r="AU566" s="235" t="s">
        <v>85</v>
      </c>
      <c r="AV566" s="13" t="s">
        <v>83</v>
      </c>
      <c r="AW566" s="13" t="s">
        <v>37</v>
      </c>
      <c r="AX566" s="13" t="s">
        <v>75</v>
      </c>
      <c r="AY566" s="235" t="s">
        <v>130</v>
      </c>
    </row>
    <row r="567" s="13" customFormat="1">
      <c r="A567" s="13"/>
      <c r="B567" s="225"/>
      <c r="C567" s="226"/>
      <c r="D567" s="227" t="s">
        <v>141</v>
      </c>
      <c r="E567" s="228" t="s">
        <v>19</v>
      </c>
      <c r="F567" s="229" t="s">
        <v>240</v>
      </c>
      <c r="G567" s="226"/>
      <c r="H567" s="228" t="s">
        <v>19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141</v>
      </c>
      <c r="AU567" s="235" t="s">
        <v>85</v>
      </c>
      <c r="AV567" s="13" t="s">
        <v>83</v>
      </c>
      <c r="AW567" s="13" t="s">
        <v>37</v>
      </c>
      <c r="AX567" s="13" t="s">
        <v>75</v>
      </c>
      <c r="AY567" s="235" t="s">
        <v>130</v>
      </c>
    </row>
    <row r="568" s="13" customFormat="1">
      <c r="A568" s="13"/>
      <c r="B568" s="225"/>
      <c r="C568" s="226"/>
      <c r="D568" s="227" t="s">
        <v>141</v>
      </c>
      <c r="E568" s="228" t="s">
        <v>19</v>
      </c>
      <c r="F568" s="229" t="s">
        <v>442</v>
      </c>
      <c r="G568" s="226"/>
      <c r="H568" s="228" t="s">
        <v>19</v>
      </c>
      <c r="I568" s="230"/>
      <c r="J568" s="226"/>
      <c r="K568" s="226"/>
      <c r="L568" s="231"/>
      <c r="M568" s="232"/>
      <c r="N568" s="233"/>
      <c r="O568" s="233"/>
      <c r="P568" s="233"/>
      <c r="Q568" s="233"/>
      <c r="R568" s="233"/>
      <c r="S568" s="233"/>
      <c r="T568" s="23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5" t="s">
        <v>141</v>
      </c>
      <c r="AU568" s="235" t="s">
        <v>85</v>
      </c>
      <c r="AV568" s="13" t="s">
        <v>83</v>
      </c>
      <c r="AW568" s="13" t="s">
        <v>37</v>
      </c>
      <c r="AX568" s="13" t="s">
        <v>75</v>
      </c>
      <c r="AY568" s="235" t="s">
        <v>130</v>
      </c>
    </row>
    <row r="569" s="14" customFormat="1">
      <c r="A569" s="14"/>
      <c r="B569" s="236"/>
      <c r="C569" s="237"/>
      <c r="D569" s="227" t="s">
        <v>141</v>
      </c>
      <c r="E569" s="238" t="s">
        <v>19</v>
      </c>
      <c r="F569" s="239" t="s">
        <v>478</v>
      </c>
      <c r="G569" s="237"/>
      <c r="H569" s="240">
        <v>27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6" t="s">
        <v>141</v>
      </c>
      <c r="AU569" s="246" t="s">
        <v>85</v>
      </c>
      <c r="AV569" s="14" t="s">
        <v>85</v>
      </c>
      <c r="AW569" s="14" t="s">
        <v>37</v>
      </c>
      <c r="AX569" s="14" t="s">
        <v>75</v>
      </c>
      <c r="AY569" s="246" t="s">
        <v>130</v>
      </c>
    </row>
    <row r="570" s="13" customFormat="1">
      <c r="A570" s="13"/>
      <c r="B570" s="225"/>
      <c r="C570" s="226"/>
      <c r="D570" s="227" t="s">
        <v>141</v>
      </c>
      <c r="E570" s="228" t="s">
        <v>19</v>
      </c>
      <c r="F570" s="229" t="s">
        <v>479</v>
      </c>
      <c r="G570" s="226"/>
      <c r="H570" s="228" t="s">
        <v>19</v>
      </c>
      <c r="I570" s="230"/>
      <c r="J570" s="226"/>
      <c r="K570" s="226"/>
      <c r="L570" s="231"/>
      <c r="M570" s="232"/>
      <c r="N570" s="233"/>
      <c r="O570" s="233"/>
      <c r="P570" s="233"/>
      <c r="Q570" s="233"/>
      <c r="R570" s="233"/>
      <c r="S570" s="233"/>
      <c r="T570" s="23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5" t="s">
        <v>141</v>
      </c>
      <c r="AU570" s="235" t="s">
        <v>85</v>
      </c>
      <c r="AV570" s="13" t="s">
        <v>83</v>
      </c>
      <c r="AW570" s="13" t="s">
        <v>37</v>
      </c>
      <c r="AX570" s="13" t="s">
        <v>75</v>
      </c>
      <c r="AY570" s="235" t="s">
        <v>130</v>
      </c>
    </row>
    <row r="571" s="14" customFormat="1">
      <c r="A571" s="14"/>
      <c r="B571" s="236"/>
      <c r="C571" s="237"/>
      <c r="D571" s="227" t="s">
        <v>141</v>
      </c>
      <c r="E571" s="238" t="s">
        <v>19</v>
      </c>
      <c r="F571" s="239" t="s">
        <v>480</v>
      </c>
      <c r="G571" s="237"/>
      <c r="H571" s="240">
        <v>303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141</v>
      </c>
      <c r="AU571" s="246" t="s">
        <v>85</v>
      </c>
      <c r="AV571" s="14" t="s">
        <v>85</v>
      </c>
      <c r="AW571" s="14" t="s">
        <v>37</v>
      </c>
      <c r="AX571" s="14" t="s">
        <v>75</v>
      </c>
      <c r="AY571" s="246" t="s">
        <v>130</v>
      </c>
    </row>
    <row r="572" s="16" customFormat="1">
      <c r="A572" s="16"/>
      <c r="B572" s="268"/>
      <c r="C572" s="269"/>
      <c r="D572" s="227" t="s">
        <v>141</v>
      </c>
      <c r="E572" s="270" t="s">
        <v>19</v>
      </c>
      <c r="F572" s="271" t="s">
        <v>245</v>
      </c>
      <c r="G572" s="269"/>
      <c r="H572" s="272">
        <v>330</v>
      </c>
      <c r="I572" s="273"/>
      <c r="J572" s="269"/>
      <c r="K572" s="269"/>
      <c r="L572" s="274"/>
      <c r="M572" s="275"/>
      <c r="N572" s="276"/>
      <c r="O572" s="276"/>
      <c r="P572" s="276"/>
      <c r="Q572" s="276"/>
      <c r="R572" s="276"/>
      <c r="S572" s="276"/>
      <c r="T572" s="277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T572" s="278" t="s">
        <v>141</v>
      </c>
      <c r="AU572" s="278" t="s">
        <v>85</v>
      </c>
      <c r="AV572" s="16" t="s">
        <v>157</v>
      </c>
      <c r="AW572" s="16" t="s">
        <v>37</v>
      </c>
      <c r="AX572" s="16" t="s">
        <v>75</v>
      </c>
      <c r="AY572" s="278" t="s">
        <v>130</v>
      </c>
    </row>
    <row r="573" s="13" customFormat="1">
      <c r="A573" s="13"/>
      <c r="B573" s="225"/>
      <c r="C573" s="226"/>
      <c r="D573" s="227" t="s">
        <v>141</v>
      </c>
      <c r="E573" s="228" t="s">
        <v>19</v>
      </c>
      <c r="F573" s="229" t="s">
        <v>481</v>
      </c>
      <c r="G573" s="226"/>
      <c r="H573" s="228" t="s">
        <v>19</v>
      </c>
      <c r="I573" s="230"/>
      <c r="J573" s="226"/>
      <c r="K573" s="226"/>
      <c r="L573" s="231"/>
      <c r="M573" s="232"/>
      <c r="N573" s="233"/>
      <c r="O573" s="233"/>
      <c r="P573" s="233"/>
      <c r="Q573" s="233"/>
      <c r="R573" s="233"/>
      <c r="S573" s="233"/>
      <c r="T573" s="23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5" t="s">
        <v>141</v>
      </c>
      <c r="AU573" s="235" t="s">
        <v>85</v>
      </c>
      <c r="AV573" s="13" t="s">
        <v>83</v>
      </c>
      <c r="AW573" s="13" t="s">
        <v>37</v>
      </c>
      <c r="AX573" s="13" t="s">
        <v>75</v>
      </c>
      <c r="AY573" s="235" t="s">
        <v>130</v>
      </c>
    </row>
    <row r="574" s="14" customFormat="1">
      <c r="A574" s="14"/>
      <c r="B574" s="236"/>
      <c r="C574" s="237"/>
      <c r="D574" s="227" t="s">
        <v>141</v>
      </c>
      <c r="E574" s="238" t="s">
        <v>19</v>
      </c>
      <c r="F574" s="239" t="s">
        <v>482</v>
      </c>
      <c r="G574" s="237"/>
      <c r="H574" s="240">
        <v>102.383</v>
      </c>
      <c r="I574" s="241"/>
      <c r="J574" s="237"/>
      <c r="K574" s="237"/>
      <c r="L574" s="242"/>
      <c r="M574" s="243"/>
      <c r="N574" s="244"/>
      <c r="O574" s="244"/>
      <c r="P574" s="244"/>
      <c r="Q574" s="244"/>
      <c r="R574" s="244"/>
      <c r="S574" s="244"/>
      <c r="T574" s="24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6" t="s">
        <v>141</v>
      </c>
      <c r="AU574" s="246" t="s">
        <v>85</v>
      </c>
      <c r="AV574" s="14" t="s">
        <v>85</v>
      </c>
      <c r="AW574" s="14" t="s">
        <v>37</v>
      </c>
      <c r="AX574" s="14" t="s">
        <v>75</v>
      </c>
      <c r="AY574" s="246" t="s">
        <v>130</v>
      </c>
    </row>
    <row r="575" s="14" customFormat="1">
      <c r="A575" s="14"/>
      <c r="B575" s="236"/>
      <c r="C575" s="237"/>
      <c r="D575" s="227" t="s">
        <v>141</v>
      </c>
      <c r="E575" s="238" t="s">
        <v>19</v>
      </c>
      <c r="F575" s="239" t="s">
        <v>483</v>
      </c>
      <c r="G575" s="237"/>
      <c r="H575" s="240">
        <v>23.559999999999999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6" t="s">
        <v>141</v>
      </c>
      <c r="AU575" s="246" t="s">
        <v>85</v>
      </c>
      <c r="AV575" s="14" t="s">
        <v>85</v>
      </c>
      <c r="AW575" s="14" t="s">
        <v>37</v>
      </c>
      <c r="AX575" s="14" t="s">
        <v>75</v>
      </c>
      <c r="AY575" s="246" t="s">
        <v>130</v>
      </c>
    </row>
    <row r="576" s="14" customFormat="1">
      <c r="A576" s="14"/>
      <c r="B576" s="236"/>
      <c r="C576" s="237"/>
      <c r="D576" s="227" t="s">
        <v>141</v>
      </c>
      <c r="E576" s="238" t="s">
        <v>19</v>
      </c>
      <c r="F576" s="239" t="s">
        <v>484</v>
      </c>
      <c r="G576" s="237"/>
      <c r="H576" s="240">
        <v>23.370000000000001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6" t="s">
        <v>141</v>
      </c>
      <c r="AU576" s="246" t="s">
        <v>85</v>
      </c>
      <c r="AV576" s="14" t="s">
        <v>85</v>
      </c>
      <c r="AW576" s="14" t="s">
        <v>37</v>
      </c>
      <c r="AX576" s="14" t="s">
        <v>75</v>
      </c>
      <c r="AY576" s="246" t="s">
        <v>130</v>
      </c>
    </row>
    <row r="577" s="16" customFormat="1">
      <c r="A577" s="16"/>
      <c r="B577" s="268"/>
      <c r="C577" s="269"/>
      <c r="D577" s="227" t="s">
        <v>141</v>
      </c>
      <c r="E577" s="270" t="s">
        <v>19</v>
      </c>
      <c r="F577" s="271" t="s">
        <v>245</v>
      </c>
      <c r="G577" s="269"/>
      <c r="H577" s="272">
        <v>149.31299999999999</v>
      </c>
      <c r="I577" s="273"/>
      <c r="J577" s="269"/>
      <c r="K577" s="269"/>
      <c r="L577" s="274"/>
      <c r="M577" s="275"/>
      <c r="N577" s="276"/>
      <c r="O577" s="276"/>
      <c r="P577" s="276"/>
      <c r="Q577" s="276"/>
      <c r="R577" s="276"/>
      <c r="S577" s="276"/>
      <c r="T577" s="277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78" t="s">
        <v>141</v>
      </c>
      <c r="AU577" s="278" t="s">
        <v>85</v>
      </c>
      <c r="AV577" s="16" t="s">
        <v>157</v>
      </c>
      <c r="AW577" s="16" t="s">
        <v>37</v>
      </c>
      <c r="AX577" s="16" t="s">
        <v>75</v>
      </c>
      <c r="AY577" s="278" t="s">
        <v>130</v>
      </c>
    </row>
    <row r="578" s="13" customFormat="1">
      <c r="A578" s="13"/>
      <c r="B578" s="225"/>
      <c r="C578" s="226"/>
      <c r="D578" s="227" t="s">
        <v>141</v>
      </c>
      <c r="E578" s="228" t="s">
        <v>19</v>
      </c>
      <c r="F578" s="229" t="s">
        <v>142</v>
      </c>
      <c r="G578" s="226"/>
      <c r="H578" s="228" t="s">
        <v>19</v>
      </c>
      <c r="I578" s="230"/>
      <c r="J578" s="226"/>
      <c r="K578" s="226"/>
      <c r="L578" s="231"/>
      <c r="M578" s="232"/>
      <c r="N578" s="233"/>
      <c r="O578" s="233"/>
      <c r="P578" s="233"/>
      <c r="Q578" s="233"/>
      <c r="R578" s="233"/>
      <c r="S578" s="233"/>
      <c r="T578" s="23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5" t="s">
        <v>141</v>
      </c>
      <c r="AU578" s="235" t="s">
        <v>85</v>
      </c>
      <c r="AV578" s="13" t="s">
        <v>83</v>
      </c>
      <c r="AW578" s="13" t="s">
        <v>37</v>
      </c>
      <c r="AX578" s="13" t="s">
        <v>75</v>
      </c>
      <c r="AY578" s="235" t="s">
        <v>130</v>
      </c>
    </row>
    <row r="579" s="13" customFormat="1">
      <c r="A579" s="13"/>
      <c r="B579" s="225"/>
      <c r="C579" s="226"/>
      <c r="D579" s="227" t="s">
        <v>141</v>
      </c>
      <c r="E579" s="228" t="s">
        <v>19</v>
      </c>
      <c r="F579" s="229" t="s">
        <v>240</v>
      </c>
      <c r="G579" s="226"/>
      <c r="H579" s="228" t="s">
        <v>19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141</v>
      </c>
      <c r="AU579" s="235" t="s">
        <v>85</v>
      </c>
      <c r="AV579" s="13" t="s">
        <v>83</v>
      </c>
      <c r="AW579" s="13" t="s">
        <v>37</v>
      </c>
      <c r="AX579" s="13" t="s">
        <v>75</v>
      </c>
      <c r="AY579" s="235" t="s">
        <v>130</v>
      </c>
    </row>
    <row r="580" s="13" customFormat="1">
      <c r="A580" s="13"/>
      <c r="B580" s="225"/>
      <c r="C580" s="226"/>
      <c r="D580" s="227" t="s">
        <v>141</v>
      </c>
      <c r="E580" s="228" t="s">
        <v>19</v>
      </c>
      <c r="F580" s="229" t="s">
        <v>451</v>
      </c>
      <c r="G580" s="226"/>
      <c r="H580" s="228" t="s">
        <v>19</v>
      </c>
      <c r="I580" s="230"/>
      <c r="J580" s="226"/>
      <c r="K580" s="226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141</v>
      </c>
      <c r="AU580" s="235" t="s">
        <v>85</v>
      </c>
      <c r="AV580" s="13" t="s">
        <v>83</v>
      </c>
      <c r="AW580" s="13" t="s">
        <v>37</v>
      </c>
      <c r="AX580" s="13" t="s">
        <v>75</v>
      </c>
      <c r="AY580" s="235" t="s">
        <v>130</v>
      </c>
    </row>
    <row r="581" s="14" customFormat="1">
      <c r="A581" s="14"/>
      <c r="B581" s="236"/>
      <c r="C581" s="237"/>
      <c r="D581" s="227" t="s">
        <v>141</v>
      </c>
      <c r="E581" s="238" t="s">
        <v>19</v>
      </c>
      <c r="F581" s="239" t="s">
        <v>485</v>
      </c>
      <c r="G581" s="237"/>
      <c r="H581" s="240">
        <v>268.85199999999998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141</v>
      </c>
      <c r="AU581" s="246" t="s">
        <v>85</v>
      </c>
      <c r="AV581" s="14" t="s">
        <v>85</v>
      </c>
      <c r="AW581" s="14" t="s">
        <v>37</v>
      </c>
      <c r="AX581" s="14" t="s">
        <v>75</v>
      </c>
      <c r="AY581" s="246" t="s">
        <v>130</v>
      </c>
    </row>
    <row r="582" s="14" customFormat="1">
      <c r="A582" s="14"/>
      <c r="B582" s="236"/>
      <c r="C582" s="237"/>
      <c r="D582" s="227" t="s">
        <v>141</v>
      </c>
      <c r="E582" s="238" t="s">
        <v>19</v>
      </c>
      <c r="F582" s="239" t="s">
        <v>486</v>
      </c>
      <c r="G582" s="237"/>
      <c r="H582" s="240">
        <v>57.982999999999997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141</v>
      </c>
      <c r="AU582" s="246" t="s">
        <v>85</v>
      </c>
      <c r="AV582" s="14" t="s">
        <v>85</v>
      </c>
      <c r="AW582" s="14" t="s">
        <v>37</v>
      </c>
      <c r="AX582" s="14" t="s">
        <v>75</v>
      </c>
      <c r="AY582" s="246" t="s">
        <v>130</v>
      </c>
    </row>
    <row r="583" s="14" customFormat="1">
      <c r="A583" s="14"/>
      <c r="B583" s="236"/>
      <c r="C583" s="237"/>
      <c r="D583" s="227" t="s">
        <v>141</v>
      </c>
      <c r="E583" s="238" t="s">
        <v>19</v>
      </c>
      <c r="F583" s="239" t="s">
        <v>487</v>
      </c>
      <c r="G583" s="237"/>
      <c r="H583" s="240">
        <v>5.4400000000000004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6" t="s">
        <v>141</v>
      </c>
      <c r="AU583" s="246" t="s">
        <v>85</v>
      </c>
      <c r="AV583" s="14" t="s">
        <v>85</v>
      </c>
      <c r="AW583" s="14" t="s">
        <v>37</v>
      </c>
      <c r="AX583" s="14" t="s">
        <v>75</v>
      </c>
      <c r="AY583" s="246" t="s">
        <v>130</v>
      </c>
    </row>
    <row r="584" s="16" customFormat="1">
      <c r="A584" s="16"/>
      <c r="B584" s="268"/>
      <c r="C584" s="269"/>
      <c r="D584" s="227" t="s">
        <v>141</v>
      </c>
      <c r="E584" s="270" t="s">
        <v>19</v>
      </c>
      <c r="F584" s="271" t="s">
        <v>245</v>
      </c>
      <c r="G584" s="269"/>
      <c r="H584" s="272">
        <v>332.27499999999998</v>
      </c>
      <c r="I584" s="273"/>
      <c r="J584" s="269"/>
      <c r="K584" s="269"/>
      <c r="L584" s="274"/>
      <c r="M584" s="275"/>
      <c r="N584" s="276"/>
      <c r="O584" s="276"/>
      <c r="P584" s="276"/>
      <c r="Q584" s="276"/>
      <c r="R584" s="276"/>
      <c r="S584" s="276"/>
      <c r="T584" s="277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T584" s="278" t="s">
        <v>141</v>
      </c>
      <c r="AU584" s="278" t="s">
        <v>85</v>
      </c>
      <c r="AV584" s="16" t="s">
        <v>157</v>
      </c>
      <c r="AW584" s="16" t="s">
        <v>37</v>
      </c>
      <c r="AX584" s="16" t="s">
        <v>75</v>
      </c>
      <c r="AY584" s="278" t="s">
        <v>130</v>
      </c>
    </row>
    <row r="585" s="15" customFormat="1">
      <c r="A585" s="15"/>
      <c r="B585" s="247"/>
      <c r="C585" s="248"/>
      <c r="D585" s="227" t="s">
        <v>141</v>
      </c>
      <c r="E585" s="249" t="s">
        <v>19</v>
      </c>
      <c r="F585" s="250" t="s">
        <v>145</v>
      </c>
      <c r="G585" s="248"/>
      <c r="H585" s="251">
        <v>811.58799999999997</v>
      </c>
      <c r="I585" s="252"/>
      <c r="J585" s="248"/>
      <c r="K585" s="248"/>
      <c r="L585" s="253"/>
      <c r="M585" s="254"/>
      <c r="N585" s="255"/>
      <c r="O585" s="255"/>
      <c r="P585" s="255"/>
      <c r="Q585" s="255"/>
      <c r="R585" s="255"/>
      <c r="S585" s="255"/>
      <c r="T585" s="256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7" t="s">
        <v>141</v>
      </c>
      <c r="AU585" s="257" t="s">
        <v>85</v>
      </c>
      <c r="AV585" s="15" t="s">
        <v>137</v>
      </c>
      <c r="AW585" s="15" t="s">
        <v>37</v>
      </c>
      <c r="AX585" s="15" t="s">
        <v>83</v>
      </c>
      <c r="AY585" s="257" t="s">
        <v>130</v>
      </c>
    </row>
    <row r="586" s="2" customFormat="1" ht="16.5" customHeight="1">
      <c r="A586" s="41"/>
      <c r="B586" s="42"/>
      <c r="C586" s="207" t="s">
        <v>488</v>
      </c>
      <c r="D586" s="207" t="s">
        <v>132</v>
      </c>
      <c r="E586" s="208" t="s">
        <v>489</v>
      </c>
      <c r="F586" s="209" t="s">
        <v>490</v>
      </c>
      <c r="G586" s="210" t="s">
        <v>225</v>
      </c>
      <c r="H586" s="211">
        <v>51.636000000000003</v>
      </c>
      <c r="I586" s="212"/>
      <c r="J586" s="213">
        <f>ROUND(I586*H586,2)</f>
        <v>0</v>
      </c>
      <c r="K586" s="209" t="s">
        <v>136</v>
      </c>
      <c r="L586" s="47"/>
      <c r="M586" s="214" t="s">
        <v>19</v>
      </c>
      <c r="N586" s="215" t="s">
        <v>46</v>
      </c>
      <c r="O586" s="87"/>
      <c r="P586" s="216">
        <f>O586*H586</f>
        <v>0</v>
      </c>
      <c r="Q586" s="216">
        <v>5.0000000000000002E-05</v>
      </c>
      <c r="R586" s="216">
        <f>Q586*H586</f>
        <v>0.0025818000000000004</v>
      </c>
      <c r="S586" s="216">
        <v>0</v>
      </c>
      <c r="T586" s="21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8" t="s">
        <v>262</v>
      </c>
      <c r="AT586" s="218" t="s">
        <v>132</v>
      </c>
      <c r="AU586" s="218" t="s">
        <v>85</v>
      </c>
      <c r="AY586" s="20" t="s">
        <v>130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20" t="s">
        <v>83</v>
      </c>
      <c r="BK586" s="219">
        <f>ROUND(I586*H586,2)</f>
        <v>0</v>
      </c>
      <c r="BL586" s="20" t="s">
        <v>262</v>
      </c>
      <c r="BM586" s="218" t="s">
        <v>491</v>
      </c>
    </row>
    <row r="587" s="2" customFormat="1">
      <c r="A587" s="41"/>
      <c r="B587" s="42"/>
      <c r="C587" s="43"/>
      <c r="D587" s="220" t="s">
        <v>139</v>
      </c>
      <c r="E587" s="43"/>
      <c r="F587" s="221" t="s">
        <v>492</v>
      </c>
      <c r="G587" s="43"/>
      <c r="H587" s="43"/>
      <c r="I587" s="222"/>
      <c r="J587" s="43"/>
      <c r="K587" s="43"/>
      <c r="L587" s="47"/>
      <c r="M587" s="223"/>
      <c r="N587" s="22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139</v>
      </c>
      <c r="AU587" s="20" t="s">
        <v>85</v>
      </c>
    </row>
    <row r="588" s="13" customFormat="1">
      <c r="A588" s="13"/>
      <c r="B588" s="225"/>
      <c r="C588" s="226"/>
      <c r="D588" s="227" t="s">
        <v>141</v>
      </c>
      <c r="E588" s="228" t="s">
        <v>19</v>
      </c>
      <c r="F588" s="229" t="s">
        <v>142</v>
      </c>
      <c r="G588" s="226"/>
      <c r="H588" s="228" t="s">
        <v>19</v>
      </c>
      <c r="I588" s="230"/>
      <c r="J588" s="226"/>
      <c r="K588" s="226"/>
      <c r="L588" s="231"/>
      <c r="M588" s="232"/>
      <c r="N588" s="233"/>
      <c r="O588" s="233"/>
      <c r="P588" s="233"/>
      <c r="Q588" s="233"/>
      <c r="R588" s="233"/>
      <c r="S588" s="233"/>
      <c r="T588" s="23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5" t="s">
        <v>141</v>
      </c>
      <c r="AU588" s="235" t="s">
        <v>85</v>
      </c>
      <c r="AV588" s="13" t="s">
        <v>83</v>
      </c>
      <c r="AW588" s="13" t="s">
        <v>37</v>
      </c>
      <c r="AX588" s="13" t="s">
        <v>75</v>
      </c>
      <c r="AY588" s="235" t="s">
        <v>130</v>
      </c>
    </row>
    <row r="589" s="13" customFormat="1">
      <c r="A589" s="13"/>
      <c r="B589" s="225"/>
      <c r="C589" s="226"/>
      <c r="D589" s="227" t="s">
        <v>141</v>
      </c>
      <c r="E589" s="228" t="s">
        <v>19</v>
      </c>
      <c r="F589" s="229" t="s">
        <v>240</v>
      </c>
      <c r="G589" s="226"/>
      <c r="H589" s="228" t="s">
        <v>19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141</v>
      </c>
      <c r="AU589" s="235" t="s">
        <v>85</v>
      </c>
      <c r="AV589" s="13" t="s">
        <v>83</v>
      </c>
      <c r="AW589" s="13" t="s">
        <v>37</v>
      </c>
      <c r="AX589" s="13" t="s">
        <v>75</v>
      </c>
      <c r="AY589" s="235" t="s">
        <v>130</v>
      </c>
    </row>
    <row r="590" s="13" customFormat="1">
      <c r="A590" s="13"/>
      <c r="B590" s="225"/>
      <c r="C590" s="226"/>
      <c r="D590" s="227" t="s">
        <v>141</v>
      </c>
      <c r="E590" s="228" t="s">
        <v>19</v>
      </c>
      <c r="F590" s="229" t="s">
        <v>444</v>
      </c>
      <c r="G590" s="226"/>
      <c r="H590" s="228" t="s">
        <v>19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141</v>
      </c>
      <c r="AU590" s="235" t="s">
        <v>85</v>
      </c>
      <c r="AV590" s="13" t="s">
        <v>83</v>
      </c>
      <c r="AW590" s="13" t="s">
        <v>37</v>
      </c>
      <c r="AX590" s="13" t="s">
        <v>75</v>
      </c>
      <c r="AY590" s="235" t="s">
        <v>130</v>
      </c>
    </row>
    <row r="591" s="14" customFormat="1">
      <c r="A591" s="14"/>
      <c r="B591" s="236"/>
      <c r="C591" s="237"/>
      <c r="D591" s="227" t="s">
        <v>141</v>
      </c>
      <c r="E591" s="238" t="s">
        <v>19</v>
      </c>
      <c r="F591" s="239" t="s">
        <v>493</v>
      </c>
      <c r="G591" s="237"/>
      <c r="H591" s="240">
        <v>20.805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141</v>
      </c>
      <c r="AU591" s="246" t="s">
        <v>85</v>
      </c>
      <c r="AV591" s="14" t="s">
        <v>85</v>
      </c>
      <c r="AW591" s="14" t="s">
        <v>37</v>
      </c>
      <c r="AX591" s="14" t="s">
        <v>75</v>
      </c>
      <c r="AY591" s="246" t="s">
        <v>130</v>
      </c>
    </row>
    <row r="592" s="16" customFormat="1">
      <c r="A592" s="16"/>
      <c r="B592" s="268"/>
      <c r="C592" s="269"/>
      <c r="D592" s="227" t="s">
        <v>141</v>
      </c>
      <c r="E592" s="270" t="s">
        <v>19</v>
      </c>
      <c r="F592" s="271" t="s">
        <v>245</v>
      </c>
      <c r="G592" s="269"/>
      <c r="H592" s="272">
        <v>20.805</v>
      </c>
      <c r="I592" s="273"/>
      <c r="J592" s="269"/>
      <c r="K592" s="269"/>
      <c r="L592" s="274"/>
      <c r="M592" s="275"/>
      <c r="N592" s="276"/>
      <c r="O592" s="276"/>
      <c r="P592" s="276"/>
      <c r="Q592" s="276"/>
      <c r="R592" s="276"/>
      <c r="S592" s="276"/>
      <c r="T592" s="277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78" t="s">
        <v>141</v>
      </c>
      <c r="AU592" s="278" t="s">
        <v>85</v>
      </c>
      <c r="AV592" s="16" t="s">
        <v>157</v>
      </c>
      <c r="AW592" s="16" t="s">
        <v>37</v>
      </c>
      <c r="AX592" s="16" t="s">
        <v>75</v>
      </c>
      <c r="AY592" s="278" t="s">
        <v>130</v>
      </c>
    </row>
    <row r="593" s="13" customFormat="1">
      <c r="A593" s="13"/>
      <c r="B593" s="225"/>
      <c r="C593" s="226"/>
      <c r="D593" s="227" t="s">
        <v>141</v>
      </c>
      <c r="E593" s="228" t="s">
        <v>19</v>
      </c>
      <c r="F593" s="229" t="s">
        <v>142</v>
      </c>
      <c r="G593" s="226"/>
      <c r="H593" s="228" t="s">
        <v>19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141</v>
      </c>
      <c r="AU593" s="235" t="s">
        <v>85</v>
      </c>
      <c r="AV593" s="13" t="s">
        <v>83</v>
      </c>
      <c r="AW593" s="13" t="s">
        <v>37</v>
      </c>
      <c r="AX593" s="13" t="s">
        <v>75</v>
      </c>
      <c r="AY593" s="235" t="s">
        <v>130</v>
      </c>
    </row>
    <row r="594" s="13" customFormat="1">
      <c r="A594" s="13"/>
      <c r="B594" s="225"/>
      <c r="C594" s="226"/>
      <c r="D594" s="227" t="s">
        <v>141</v>
      </c>
      <c r="E594" s="228" t="s">
        <v>19</v>
      </c>
      <c r="F594" s="229" t="s">
        <v>369</v>
      </c>
      <c r="G594" s="226"/>
      <c r="H594" s="228" t="s">
        <v>19</v>
      </c>
      <c r="I594" s="230"/>
      <c r="J594" s="226"/>
      <c r="K594" s="226"/>
      <c r="L594" s="231"/>
      <c r="M594" s="232"/>
      <c r="N594" s="233"/>
      <c r="O594" s="233"/>
      <c r="P594" s="233"/>
      <c r="Q594" s="233"/>
      <c r="R594" s="233"/>
      <c r="S594" s="233"/>
      <c r="T594" s="23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5" t="s">
        <v>141</v>
      </c>
      <c r="AU594" s="235" t="s">
        <v>85</v>
      </c>
      <c r="AV594" s="13" t="s">
        <v>83</v>
      </c>
      <c r="AW594" s="13" t="s">
        <v>37</v>
      </c>
      <c r="AX594" s="13" t="s">
        <v>75</v>
      </c>
      <c r="AY594" s="235" t="s">
        <v>130</v>
      </c>
    </row>
    <row r="595" s="13" customFormat="1">
      <c r="A595" s="13"/>
      <c r="B595" s="225"/>
      <c r="C595" s="226"/>
      <c r="D595" s="227" t="s">
        <v>141</v>
      </c>
      <c r="E595" s="228" t="s">
        <v>19</v>
      </c>
      <c r="F595" s="229" t="s">
        <v>450</v>
      </c>
      <c r="G595" s="226"/>
      <c r="H595" s="228" t="s">
        <v>19</v>
      </c>
      <c r="I595" s="230"/>
      <c r="J595" s="226"/>
      <c r="K595" s="226"/>
      <c r="L595" s="231"/>
      <c r="M595" s="232"/>
      <c r="N595" s="233"/>
      <c r="O595" s="233"/>
      <c r="P595" s="233"/>
      <c r="Q595" s="233"/>
      <c r="R595" s="233"/>
      <c r="S595" s="233"/>
      <c r="T595" s="23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5" t="s">
        <v>141</v>
      </c>
      <c r="AU595" s="235" t="s">
        <v>85</v>
      </c>
      <c r="AV595" s="13" t="s">
        <v>83</v>
      </c>
      <c r="AW595" s="13" t="s">
        <v>37</v>
      </c>
      <c r="AX595" s="13" t="s">
        <v>75</v>
      </c>
      <c r="AY595" s="235" t="s">
        <v>130</v>
      </c>
    </row>
    <row r="596" s="14" customFormat="1">
      <c r="A596" s="14"/>
      <c r="B596" s="236"/>
      <c r="C596" s="237"/>
      <c r="D596" s="227" t="s">
        <v>141</v>
      </c>
      <c r="E596" s="238" t="s">
        <v>19</v>
      </c>
      <c r="F596" s="239" t="s">
        <v>494</v>
      </c>
      <c r="G596" s="237"/>
      <c r="H596" s="240">
        <v>30.831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6" t="s">
        <v>141</v>
      </c>
      <c r="AU596" s="246" t="s">
        <v>85</v>
      </c>
      <c r="AV596" s="14" t="s">
        <v>85</v>
      </c>
      <c r="AW596" s="14" t="s">
        <v>37</v>
      </c>
      <c r="AX596" s="14" t="s">
        <v>75</v>
      </c>
      <c r="AY596" s="246" t="s">
        <v>130</v>
      </c>
    </row>
    <row r="597" s="16" customFormat="1">
      <c r="A597" s="16"/>
      <c r="B597" s="268"/>
      <c r="C597" s="269"/>
      <c r="D597" s="227" t="s">
        <v>141</v>
      </c>
      <c r="E597" s="270" t="s">
        <v>19</v>
      </c>
      <c r="F597" s="271" t="s">
        <v>245</v>
      </c>
      <c r="G597" s="269"/>
      <c r="H597" s="272">
        <v>30.831</v>
      </c>
      <c r="I597" s="273"/>
      <c r="J597" s="269"/>
      <c r="K597" s="269"/>
      <c r="L597" s="274"/>
      <c r="M597" s="275"/>
      <c r="N597" s="276"/>
      <c r="O597" s="276"/>
      <c r="P597" s="276"/>
      <c r="Q597" s="276"/>
      <c r="R597" s="276"/>
      <c r="S597" s="276"/>
      <c r="T597" s="277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78" t="s">
        <v>141</v>
      </c>
      <c r="AU597" s="278" t="s">
        <v>85</v>
      </c>
      <c r="AV597" s="16" t="s">
        <v>157</v>
      </c>
      <c r="AW597" s="16" t="s">
        <v>37</v>
      </c>
      <c r="AX597" s="16" t="s">
        <v>75</v>
      </c>
      <c r="AY597" s="278" t="s">
        <v>130</v>
      </c>
    </row>
    <row r="598" s="15" customFormat="1">
      <c r="A598" s="15"/>
      <c r="B598" s="247"/>
      <c r="C598" s="248"/>
      <c r="D598" s="227" t="s">
        <v>141</v>
      </c>
      <c r="E598" s="249" t="s">
        <v>19</v>
      </c>
      <c r="F598" s="250" t="s">
        <v>145</v>
      </c>
      <c r="G598" s="248"/>
      <c r="H598" s="251">
        <v>51.635999999999996</v>
      </c>
      <c r="I598" s="252"/>
      <c r="J598" s="248"/>
      <c r="K598" s="248"/>
      <c r="L598" s="253"/>
      <c r="M598" s="254"/>
      <c r="N598" s="255"/>
      <c r="O598" s="255"/>
      <c r="P598" s="255"/>
      <c r="Q598" s="255"/>
      <c r="R598" s="255"/>
      <c r="S598" s="255"/>
      <c r="T598" s="25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7" t="s">
        <v>141</v>
      </c>
      <c r="AU598" s="257" t="s">
        <v>85</v>
      </c>
      <c r="AV598" s="15" t="s">
        <v>137</v>
      </c>
      <c r="AW598" s="15" t="s">
        <v>37</v>
      </c>
      <c r="AX598" s="15" t="s">
        <v>83</v>
      </c>
      <c r="AY598" s="257" t="s">
        <v>130</v>
      </c>
    </row>
    <row r="599" s="2" customFormat="1" ht="21.75" customHeight="1">
      <c r="A599" s="41"/>
      <c r="B599" s="42"/>
      <c r="C599" s="207" t="s">
        <v>495</v>
      </c>
      <c r="D599" s="207" t="s">
        <v>132</v>
      </c>
      <c r="E599" s="208" t="s">
        <v>496</v>
      </c>
      <c r="F599" s="209" t="s">
        <v>497</v>
      </c>
      <c r="G599" s="210" t="s">
        <v>225</v>
      </c>
      <c r="H599" s="211">
        <v>863.22400000000005</v>
      </c>
      <c r="I599" s="212"/>
      <c r="J599" s="213">
        <f>ROUND(I599*H599,2)</f>
        <v>0</v>
      </c>
      <c r="K599" s="209" t="s">
        <v>136</v>
      </c>
      <c r="L599" s="47"/>
      <c r="M599" s="214" t="s">
        <v>19</v>
      </c>
      <c r="N599" s="215" t="s">
        <v>46</v>
      </c>
      <c r="O599" s="87"/>
      <c r="P599" s="216">
        <f>O599*H599</f>
        <v>0</v>
      </c>
      <c r="Q599" s="216">
        <v>0.0043800000000000002</v>
      </c>
      <c r="R599" s="216">
        <f>Q599*H599</f>
        <v>3.7809211200000004</v>
      </c>
      <c r="S599" s="216">
        <v>0</v>
      </c>
      <c r="T599" s="217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8" t="s">
        <v>137</v>
      </c>
      <c r="AT599" s="218" t="s">
        <v>132</v>
      </c>
      <c r="AU599" s="218" t="s">
        <v>85</v>
      </c>
      <c r="AY599" s="20" t="s">
        <v>130</v>
      </c>
      <c r="BE599" s="219">
        <f>IF(N599="základní",J599,0)</f>
        <v>0</v>
      </c>
      <c r="BF599" s="219">
        <f>IF(N599="snížená",J599,0)</f>
        <v>0</v>
      </c>
      <c r="BG599" s="219">
        <f>IF(N599="zákl. přenesená",J599,0)</f>
        <v>0</v>
      </c>
      <c r="BH599" s="219">
        <f>IF(N599="sníž. přenesená",J599,0)</f>
        <v>0</v>
      </c>
      <c r="BI599" s="219">
        <f>IF(N599="nulová",J599,0)</f>
        <v>0</v>
      </c>
      <c r="BJ599" s="20" t="s">
        <v>83</v>
      </c>
      <c r="BK599" s="219">
        <f>ROUND(I599*H599,2)</f>
        <v>0</v>
      </c>
      <c r="BL599" s="20" t="s">
        <v>137</v>
      </c>
      <c r="BM599" s="218" t="s">
        <v>498</v>
      </c>
    </row>
    <row r="600" s="2" customFormat="1">
      <c r="A600" s="41"/>
      <c r="B600" s="42"/>
      <c r="C600" s="43"/>
      <c r="D600" s="220" t="s">
        <v>139</v>
      </c>
      <c r="E600" s="43"/>
      <c r="F600" s="221" t="s">
        <v>499</v>
      </c>
      <c r="G600" s="43"/>
      <c r="H600" s="43"/>
      <c r="I600" s="222"/>
      <c r="J600" s="43"/>
      <c r="K600" s="43"/>
      <c r="L600" s="47"/>
      <c r="M600" s="223"/>
      <c r="N600" s="224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139</v>
      </c>
      <c r="AU600" s="20" t="s">
        <v>85</v>
      </c>
    </row>
    <row r="601" s="13" customFormat="1">
      <c r="A601" s="13"/>
      <c r="B601" s="225"/>
      <c r="C601" s="226"/>
      <c r="D601" s="227" t="s">
        <v>141</v>
      </c>
      <c r="E601" s="228" t="s">
        <v>19</v>
      </c>
      <c r="F601" s="229" t="s">
        <v>142</v>
      </c>
      <c r="G601" s="226"/>
      <c r="H601" s="228" t="s">
        <v>19</v>
      </c>
      <c r="I601" s="230"/>
      <c r="J601" s="226"/>
      <c r="K601" s="226"/>
      <c r="L601" s="231"/>
      <c r="M601" s="232"/>
      <c r="N601" s="233"/>
      <c r="O601" s="233"/>
      <c r="P601" s="233"/>
      <c r="Q601" s="233"/>
      <c r="R601" s="233"/>
      <c r="S601" s="233"/>
      <c r="T601" s="23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5" t="s">
        <v>141</v>
      </c>
      <c r="AU601" s="235" t="s">
        <v>85</v>
      </c>
      <c r="AV601" s="13" t="s">
        <v>83</v>
      </c>
      <c r="AW601" s="13" t="s">
        <v>37</v>
      </c>
      <c r="AX601" s="13" t="s">
        <v>75</v>
      </c>
      <c r="AY601" s="235" t="s">
        <v>130</v>
      </c>
    </row>
    <row r="602" s="13" customFormat="1">
      <c r="A602" s="13"/>
      <c r="B602" s="225"/>
      <c r="C602" s="226"/>
      <c r="D602" s="227" t="s">
        <v>141</v>
      </c>
      <c r="E602" s="228" t="s">
        <v>19</v>
      </c>
      <c r="F602" s="229" t="s">
        <v>240</v>
      </c>
      <c r="G602" s="226"/>
      <c r="H602" s="228" t="s">
        <v>19</v>
      </c>
      <c r="I602" s="230"/>
      <c r="J602" s="226"/>
      <c r="K602" s="226"/>
      <c r="L602" s="231"/>
      <c r="M602" s="232"/>
      <c r="N602" s="233"/>
      <c r="O602" s="233"/>
      <c r="P602" s="233"/>
      <c r="Q602" s="233"/>
      <c r="R602" s="233"/>
      <c r="S602" s="233"/>
      <c r="T602" s="23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5" t="s">
        <v>141</v>
      </c>
      <c r="AU602" s="235" t="s">
        <v>85</v>
      </c>
      <c r="AV602" s="13" t="s">
        <v>83</v>
      </c>
      <c r="AW602" s="13" t="s">
        <v>37</v>
      </c>
      <c r="AX602" s="13" t="s">
        <v>75</v>
      </c>
      <c r="AY602" s="235" t="s">
        <v>130</v>
      </c>
    </row>
    <row r="603" s="13" customFormat="1">
      <c r="A603" s="13"/>
      <c r="B603" s="225"/>
      <c r="C603" s="226"/>
      <c r="D603" s="227" t="s">
        <v>141</v>
      </c>
      <c r="E603" s="228" t="s">
        <v>19</v>
      </c>
      <c r="F603" s="229" t="s">
        <v>441</v>
      </c>
      <c r="G603" s="226"/>
      <c r="H603" s="228" t="s">
        <v>19</v>
      </c>
      <c r="I603" s="230"/>
      <c r="J603" s="226"/>
      <c r="K603" s="226"/>
      <c r="L603" s="231"/>
      <c r="M603" s="232"/>
      <c r="N603" s="233"/>
      <c r="O603" s="233"/>
      <c r="P603" s="233"/>
      <c r="Q603" s="233"/>
      <c r="R603" s="233"/>
      <c r="S603" s="233"/>
      <c r="T603" s="23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5" t="s">
        <v>141</v>
      </c>
      <c r="AU603" s="235" t="s">
        <v>85</v>
      </c>
      <c r="AV603" s="13" t="s">
        <v>83</v>
      </c>
      <c r="AW603" s="13" t="s">
        <v>37</v>
      </c>
      <c r="AX603" s="13" t="s">
        <v>75</v>
      </c>
      <c r="AY603" s="235" t="s">
        <v>130</v>
      </c>
    </row>
    <row r="604" s="13" customFormat="1">
      <c r="A604" s="13"/>
      <c r="B604" s="225"/>
      <c r="C604" s="226"/>
      <c r="D604" s="227" t="s">
        <v>141</v>
      </c>
      <c r="E604" s="228" t="s">
        <v>19</v>
      </c>
      <c r="F604" s="229" t="s">
        <v>442</v>
      </c>
      <c r="G604" s="226"/>
      <c r="H604" s="228" t="s">
        <v>19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141</v>
      </c>
      <c r="AU604" s="235" t="s">
        <v>85</v>
      </c>
      <c r="AV604" s="13" t="s">
        <v>83</v>
      </c>
      <c r="AW604" s="13" t="s">
        <v>37</v>
      </c>
      <c r="AX604" s="13" t="s">
        <v>75</v>
      </c>
      <c r="AY604" s="235" t="s">
        <v>130</v>
      </c>
    </row>
    <row r="605" s="14" customFormat="1">
      <c r="A605" s="14"/>
      <c r="B605" s="236"/>
      <c r="C605" s="237"/>
      <c r="D605" s="227" t="s">
        <v>141</v>
      </c>
      <c r="E605" s="238" t="s">
        <v>19</v>
      </c>
      <c r="F605" s="239" t="s">
        <v>478</v>
      </c>
      <c r="G605" s="237"/>
      <c r="H605" s="240">
        <v>27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141</v>
      </c>
      <c r="AU605" s="246" t="s">
        <v>85</v>
      </c>
      <c r="AV605" s="14" t="s">
        <v>85</v>
      </c>
      <c r="AW605" s="14" t="s">
        <v>37</v>
      </c>
      <c r="AX605" s="14" t="s">
        <v>75</v>
      </c>
      <c r="AY605" s="246" t="s">
        <v>130</v>
      </c>
    </row>
    <row r="606" s="13" customFormat="1">
      <c r="A606" s="13"/>
      <c r="B606" s="225"/>
      <c r="C606" s="226"/>
      <c r="D606" s="227" t="s">
        <v>141</v>
      </c>
      <c r="E606" s="228" t="s">
        <v>19</v>
      </c>
      <c r="F606" s="229" t="s">
        <v>479</v>
      </c>
      <c r="G606" s="226"/>
      <c r="H606" s="228" t="s">
        <v>19</v>
      </c>
      <c r="I606" s="230"/>
      <c r="J606" s="226"/>
      <c r="K606" s="226"/>
      <c r="L606" s="231"/>
      <c r="M606" s="232"/>
      <c r="N606" s="233"/>
      <c r="O606" s="233"/>
      <c r="P606" s="233"/>
      <c r="Q606" s="233"/>
      <c r="R606" s="233"/>
      <c r="S606" s="233"/>
      <c r="T606" s="23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5" t="s">
        <v>141</v>
      </c>
      <c r="AU606" s="235" t="s">
        <v>85</v>
      </c>
      <c r="AV606" s="13" t="s">
        <v>83</v>
      </c>
      <c r="AW606" s="13" t="s">
        <v>37</v>
      </c>
      <c r="AX606" s="13" t="s">
        <v>75</v>
      </c>
      <c r="AY606" s="235" t="s">
        <v>130</v>
      </c>
    </row>
    <row r="607" s="14" customFormat="1">
      <c r="A607" s="14"/>
      <c r="B607" s="236"/>
      <c r="C607" s="237"/>
      <c r="D607" s="227" t="s">
        <v>141</v>
      </c>
      <c r="E607" s="238" t="s">
        <v>19</v>
      </c>
      <c r="F607" s="239" t="s">
        <v>480</v>
      </c>
      <c r="G607" s="237"/>
      <c r="H607" s="240">
        <v>303</v>
      </c>
      <c r="I607" s="241"/>
      <c r="J607" s="237"/>
      <c r="K607" s="237"/>
      <c r="L607" s="242"/>
      <c r="M607" s="243"/>
      <c r="N607" s="244"/>
      <c r="O607" s="244"/>
      <c r="P607" s="244"/>
      <c r="Q607" s="244"/>
      <c r="R607" s="244"/>
      <c r="S607" s="244"/>
      <c r="T607" s="24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6" t="s">
        <v>141</v>
      </c>
      <c r="AU607" s="246" t="s">
        <v>85</v>
      </c>
      <c r="AV607" s="14" t="s">
        <v>85</v>
      </c>
      <c r="AW607" s="14" t="s">
        <v>37</v>
      </c>
      <c r="AX607" s="14" t="s">
        <v>75</v>
      </c>
      <c r="AY607" s="246" t="s">
        <v>130</v>
      </c>
    </row>
    <row r="608" s="16" customFormat="1">
      <c r="A608" s="16"/>
      <c r="B608" s="268"/>
      <c r="C608" s="269"/>
      <c r="D608" s="227" t="s">
        <v>141</v>
      </c>
      <c r="E608" s="270" t="s">
        <v>19</v>
      </c>
      <c r="F608" s="271" t="s">
        <v>245</v>
      </c>
      <c r="G608" s="269"/>
      <c r="H608" s="272">
        <v>330</v>
      </c>
      <c r="I608" s="273"/>
      <c r="J608" s="269"/>
      <c r="K608" s="269"/>
      <c r="L608" s="274"/>
      <c r="M608" s="275"/>
      <c r="N608" s="276"/>
      <c r="O608" s="276"/>
      <c r="P608" s="276"/>
      <c r="Q608" s="276"/>
      <c r="R608" s="276"/>
      <c r="S608" s="276"/>
      <c r="T608" s="277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278" t="s">
        <v>141</v>
      </c>
      <c r="AU608" s="278" t="s">
        <v>85</v>
      </c>
      <c r="AV608" s="16" t="s">
        <v>157</v>
      </c>
      <c r="AW608" s="16" t="s">
        <v>37</v>
      </c>
      <c r="AX608" s="16" t="s">
        <v>75</v>
      </c>
      <c r="AY608" s="278" t="s">
        <v>130</v>
      </c>
    </row>
    <row r="609" s="13" customFormat="1">
      <c r="A609" s="13"/>
      <c r="B609" s="225"/>
      <c r="C609" s="226"/>
      <c r="D609" s="227" t="s">
        <v>141</v>
      </c>
      <c r="E609" s="228" t="s">
        <v>19</v>
      </c>
      <c r="F609" s="229" t="s">
        <v>444</v>
      </c>
      <c r="G609" s="226"/>
      <c r="H609" s="228" t="s">
        <v>19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141</v>
      </c>
      <c r="AU609" s="235" t="s">
        <v>85</v>
      </c>
      <c r="AV609" s="13" t="s">
        <v>83</v>
      </c>
      <c r="AW609" s="13" t="s">
        <v>37</v>
      </c>
      <c r="AX609" s="13" t="s">
        <v>75</v>
      </c>
      <c r="AY609" s="235" t="s">
        <v>130</v>
      </c>
    </row>
    <row r="610" s="14" customFormat="1">
      <c r="A610" s="14"/>
      <c r="B610" s="236"/>
      <c r="C610" s="237"/>
      <c r="D610" s="227" t="s">
        <v>141</v>
      </c>
      <c r="E610" s="238" t="s">
        <v>19</v>
      </c>
      <c r="F610" s="239" t="s">
        <v>493</v>
      </c>
      <c r="G610" s="237"/>
      <c r="H610" s="240">
        <v>20.805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141</v>
      </c>
      <c r="AU610" s="246" t="s">
        <v>85</v>
      </c>
      <c r="AV610" s="14" t="s">
        <v>85</v>
      </c>
      <c r="AW610" s="14" t="s">
        <v>37</v>
      </c>
      <c r="AX610" s="14" t="s">
        <v>75</v>
      </c>
      <c r="AY610" s="246" t="s">
        <v>130</v>
      </c>
    </row>
    <row r="611" s="13" customFormat="1">
      <c r="A611" s="13"/>
      <c r="B611" s="225"/>
      <c r="C611" s="226"/>
      <c r="D611" s="227" t="s">
        <v>141</v>
      </c>
      <c r="E611" s="228" t="s">
        <v>19</v>
      </c>
      <c r="F611" s="229" t="s">
        <v>481</v>
      </c>
      <c r="G611" s="226"/>
      <c r="H611" s="228" t="s">
        <v>19</v>
      </c>
      <c r="I611" s="230"/>
      <c r="J611" s="226"/>
      <c r="K611" s="226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141</v>
      </c>
      <c r="AU611" s="235" t="s">
        <v>85</v>
      </c>
      <c r="AV611" s="13" t="s">
        <v>83</v>
      </c>
      <c r="AW611" s="13" t="s">
        <v>37</v>
      </c>
      <c r="AX611" s="13" t="s">
        <v>75</v>
      </c>
      <c r="AY611" s="235" t="s">
        <v>130</v>
      </c>
    </row>
    <row r="612" s="14" customFormat="1">
      <c r="A612" s="14"/>
      <c r="B612" s="236"/>
      <c r="C612" s="237"/>
      <c r="D612" s="227" t="s">
        <v>141</v>
      </c>
      <c r="E612" s="238" t="s">
        <v>19</v>
      </c>
      <c r="F612" s="239" t="s">
        <v>482</v>
      </c>
      <c r="G612" s="237"/>
      <c r="H612" s="240">
        <v>102.383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141</v>
      </c>
      <c r="AU612" s="246" t="s">
        <v>85</v>
      </c>
      <c r="AV612" s="14" t="s">
        <v>85</v>
      </c>
      <c r="AW612" s="14" t="s">
        <v>37</v>
      </c>
      <c r="AX612" s="14" t="s">
        <v>75</v>
      </c>
      <c r="AY612" s="246" t="s">
        <v>130</v>
      </c>
    </row>
    <row r="613" s="14" customFormat="1">
      <c r="A613" s="14"/>
      <c r="B613" s="236"/>
      <c r="C613" s="237"/>
      <c r="D613" s="227" t="s">
        <v>141</v>
      </c>
      <c r="E613" s="238" t="s">
        <v>19</v>
      </c>
      <c r="F613" s="239" t="s">
        <v>483</v>
      </c>
      <c r="G613" s="237"/>
      <c r="H613" s="240">
        <v>23.559999999999999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141</v>
      </c>
      <c r="AU613" s="246" t="s">
        <v>85</v>
      </c>
      <c r="AV613" s="14" t="s">
        <v>85</v>
      </c>
      <c r="AW613" s="14" t="s">
        <v>37</v>
      </c>
      <c r="AX613" s="14" t="s">
        <v>75</v>
      </c>
      <c r="AY613" s="246" t="s">
        <v>130</v>
      </c>
    </row>
    <row r="614" s="14" customFormat="1">
      <c r="A614" s="14"/>
      <c r="B614" s="236"/>
      <c r="C614" s="237"/>
      <c r="D614" s="227" t="s">
        <v>141</v>
      </c>
      <c r="E614" s="238" t="s">
        <v>19</v>
      </c>
      <c r="F614" s="239" t="s">
        <v>484</v>
      </c>
      <c r="G614" s="237"/>
      <c r="H614" s="240">
        <v>23.370000000000001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6" t="s">
        <v>141</v>
      </c>
      <c r="AU614" s="246" t="s">
        <v>85</v>
      </c>
      <c r="AV614" s="14" t="s">
        <v>85</v>
      </c>
      <c r="AW614" s="14" t="s">
        <v>37</v>
      </c>
      <c r="AX614" s="14" t="s">
        <v>75</v>
      </c>
      <c r="AY614" s="246" t="s">
        <v>130</v>
      </c>
    </row>
    <row r="615" s="16" customFormat="1">
      <c r="A615" s="16"/>
      <c r="B615" s="268"/>
      <c r="C615" s="269"/>
      <c r="D615" s="227" t="s">
        <v>141</v>
      </c>
      <c r="E615" s="270" t="s">
        <v>19</v>
      </c>
      <c r="F615" s="271" t="s">
        <v>245</v>
      </c>
      <c r="G615" s="269"/>
      <c r="H615" s="272">
        <v>170.118</v>
      </c>
      <c r="I615" s="273"/>
      <c r="J615" s="269"/>
      <c r="K615" s="269"/>
      <c r="L615" s="274"/>
      <c r="M615" s="275"/>
      <c r="N615" s="276"/>
      <c r="O615" s="276"/>
      <c r="P615" s="276"/>
      <c r="Q615" s="276"/>
      <c r="R615" s="276"/>
      <c r="S615" s="276"/>
      <c r="T615" s="277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T615" s="278" t="s">
        <v>141</v>
      </c>
      <c r="AU615" s="278" t="s">
        <v>85</v>
      </c>
      <c r="AV615" s="16" t="s">
        <v>157</v>
      </c>
      <c r="AW615" s="16" t="s">
        <v>37</v>
      </c>
      <c r="AX615" s="16" t="s">
        <v>75</v>
      </c>
      <c r="AY615" s="278" t="s">
        <v>130</v>
      </c>
    </row>
    <row r="616" s="13" customFormat="1">
      <c r="A616" s="13"/>
      <c r="B616" s="225"/>
      <c r="C616" s="226"/>
      <c r="D616" s="227" t="s">
        <v>141</v>
      </c>
      <c r="E616" s="228" t="s">
        <v>19</v>
      </c>
      <c r="F616" s="229" t="s">
        <v>142</v>
      </c>
      <c r="G616" s="226"/>
      <c r="H616" s="228" t="s">
        <v>19</v>
      </c>
      <c r="I616" s="230"/>
      <c r="J616" s="226"/>
      <c r="K616" s="226"/>
      <c r="L616" s="231"/>
      <c r="M616" s="232"/>
      <c r="N616" s="233"/>
      <c r="O616" s="233"/>
      <c r="P616" s="233"/>
      <c r="Q616" s="233"/>
      <c r="R616" s="233"/>
      <c r="S616" s="233"/>
      <c r="T616" s="23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5" t="s">
        <v>141</v>
      </c>
      <c r="AU616" s="235" t="s">
        <v>85</v>
      </c>
      <c r="AV616" s="13" t="s">
        <v>83</v>
      </c>
      <c r="AW616" s="13" t="s">
        <v>37</v>
      </c>
      <c r="AX616" s="13" t="s">
        <v>75</v>
      </c>
      <c r="AY616" s="235" t="s">
        <v>130</v>
      </c>
    </row>
    <row r="617" s="13" customFormat="1">
      <c r="A617" s="13"/>
      <c r="B617" s="225"/>
      <c r="C617" s="226"/>
      <c r="D617" s="227" t="s">
        <v>141</v>
      </c>
      <c r="E617" s="228" t="s">
        <v>19</v>
      </c>
      <c r="F617" s="229" t="s">
        <v>369</v>
      </c>
      <c r="G617" s="226"/>
      <c r="H617" s="228" t="s">
        <v>19</v>
      </c>
      <c r="I617" s="230"/>
      <c r="J617" s="226"/>
      <c r="K617" s="226"/>
      <c r="L617" s="231"/>
      <c r="M617" s="232"/>
      <c r="N617" s="233"/>
      <c r="O617" s="233"/>
      <c r="P617" s="233"/>
      <c r="Q617" s="233"/>
      <c r="R617" s="233"/>
      <c r="S617" s="233"/>
      <c r="T617" s="23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5" t="s">
        <v>141</v>
      </c>
      <c r="AU617" s="235" t="s">
        <v>85</v>
      </c>
      <c r="AV617" s="13" t="s">
        <v>83</v>
      </c>
      <c r="AW617" s="13" t="s">
        <v>37</v>
      </c>
      <c r="AX617" s="13" t="s">
        <v>75</v>
      </c>
      <c r="AY617" s="235" t="s">
        <v>130</v>
      </c>
    </row>
    <row r="618" s="13" customFormat="1">
      <c r="A618" s="13"/>
      <c r="B618" s="225"/>
      <c r="C618" s="226"/>
      <c r="D618" s="227" t="s">
        <v>141</v>
      </c>
      <c r="E618" s="228" t="s">
        <v>19</v>
      </c>
      <c r="F618" s="229" t="s">
        <v>450</v>
      </c>
      <c r="G618" s="226"/>
      <c r="H618" s="228" t="s">
        <v>19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141</v>
      </c>
      <c r="AU618" s="235" t="s">
        <v>85</v>
      </c>
      <c r="AV618" s="13" t="s">
        <v>83</v>
      </c>
      <c r="AW618" s="13" t="s">
        <v>37</v>
      </c>
      <c r="AX618" s="13" t="s">
        <v>75</v>
      </c>
      <c r="AY618" s="235" t="s">
        <v>130</v>
      </c>
    </row>
    <row r="619" s="14" customFormat="1">
      <c r="A619" s="14"/>
      <c r="B619" s="236"/>
      <c r="C619" s="237"/>
      <c r="D619" s="227" t="s">
        <v>141</v>
      </c>
      <c r="E619" s="238" t="s">
        <v>19</v>
      </c>
      <c r="F619" s="239" t="s">
        <v>494</v>
      </c>
      <c r="G619" s="237"/>
      <c r="H619" s="240">
        <v>30.831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6" t="s">
        <v>141</v>
      </c>
      <c r="AU619" s="246" t="s">
        <v>85</v>
      </c>
      <c r="AV619" s="14" t="s">
        <v>85</v>
      </c>
      <c r="AW619" s="14" t="s">
        <v>37</v>
      </c>
      <c r="AX619" s="14" t="s">
        <v>75</v>
      </c>
      <c r="AY619" s="246" t="s">
        <v>130</v>
      </c>
    </row>
    <row r="620" s="16" customFormat="1">
      <c r="A620" s="16"/>
      <c r="B620" s="268"/>
      <c r="C620" s="269"/>
      <c r="D620" s="227" t="s">
        <v>141</v>
      </c>
      <c r="E620" s="270" t="s">
        <v>19</v>
      </c>
      <c r="F620" s="271" t="s">
        <v>245</v>
      </c>
      <c r="G620" s="269"/>
      <c r="H620" s="272">
        <v>30.831</v>
      </c>
      <c r="I620" s="273"/>
      <c r="J620" s="269"/>
      <c r="K620" s="269"/>
      <c r="L620" s="274"/>
      <c r="M620" s="275"/>
      <c r="N620" s="276"/>
      <c r="O620" s="276"/>
      <c r="P620" s="276"/>
      <c r="Q620" s="276"/>
      <c r="R620" s="276"/>
      <c r="S620" s="276"/>
      <c r="T620" s="277"/>
      <c r="U620" s="16"/>
      <c r="V620" s="16"/>
      <c r="W620" s="16"/>
      <c r="X620" s="16"/>
      <c r="Y620" s="16"/>
      <c r="Z620" s="16"/>
      <c r="AA620" s="16"/>
      <c r="AB620" s="16"/>
      <c r="AC620" s="16"/>
      <c r="AD620" s="16"/>
      <c r="AE620" s="16"/>
      <c r="AT620" s="278" t="s">
        <v>141</v>
      </c>
      <c r="AU620" s="278" t="s">
        <v>85</v>
      </c>
      <c r="AV620" s="16" t="s">
        <v>157</v>
      </c>
      <c r="AW620" s="16" t="s">
        <v>37</v>
      </c>
      <c r="AX620" s="16" t="s">
        <v>75</v>
      </c>
      <c r="AY620" s="278" t="s">
        <v>130</v>
      </c>
    </row>
    <row r="621" s="13" customFormat="1">
      <c r="A621" s="13"/>
      <c r="B621" s="225"/>
      <c r="C621" s="226"/>
      <c r="D621" s="227" t="s">
        <v>141</v>
      </c>
      <c r="E621" s="228" t="s">
        <v>19</v>
      </c>
      <c r="F621" s="229" t="s">
        <v>142</v>
      </c>
      <c r="G621" s="226"/>
      <c r="H621" s="228" t="s">
        <v>19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141</v>
      </c>
      <c r="AU621" s="235" t="s">
        <v>85</v>
      </c>
      <c r="AV621" s="13" t="s">
        <v>83</v>
      </c>
      <c r="AW621" s="13" t="s">
        <v>37</v>
      </c>
      <c r="AX621" s="13" t="s">
        <v>75</v>
      </c>
      <c r="AY621" s="235" t="s">
        <v>130</v>
      </c>
    </row>
    <row r="622" s="13" customFormat="1">
      <c r="A622" s="13"/>
      <c r="B622" s="225"/>
      <c r="C622" s="226"/>
      <c r="D622" s="227" t="s">
        <v>141</v>
      </c>
      <c r="E622" s="228" t="s">
        <v>19</v>
      </c>
      <c r="F622" s="229" t="s">
        <v>240</v>
      </c>
      <c r="G622" s="226"/>
      <c r="H622" s="228" t="s">
        <v>19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141</v>
      </c>
      <c r="AU622" s="235" t="s">
        <v>85</v>
      </c>
      <c r="AV622" s="13" t="s">
        <v>83</v>
      </c>
      <c r="AW622" s="13" t="s">
        <v>37</v>
      </c>
      <c r="AX622" s="13" t="s">
        <v>75</v>
      </c>
      <c r="AY622" s="235" t="s">
        <v>130</v>
      </c>
    </row>
    <row r="623" s="13" customFormat="1">
      <c r="A623" s="13"/>
      <c r="B623" s="225"/>
      <c r="C623" s="226"/>
      <c r="D623" s="227" t="s">
        <v>141</v>
      </c>
      <c r="E623" s="228" t="s">
        <v>19</v>
      </c>
      <c r="F623" s="229" t="s">
        <v>451</v>
      </c>
      <c r="G623" s="226"/>
      <c r="H623" s="228" t="s">
        <v>19</v>
      </c>
      <c r="I623" s="230"/>
      <c r="J623" s="226"/>
      <c r="K623" s="226"/>
      <c r="L623" s="231"/>
      <c r="M623" s="232"/>
      <c r="N623" s="233"/>
      <c r="O623" s="233"/>
      <c r="P623" s="233"/>
      <c r="Q623" s="233"/>
      <c r="R623" s="233"/>
      <c r="S623" s="233"/>
      <c r="T623" s="23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5" t="s">
        <v>141</v>
      </c>
      <c r="AU623" s="235" t="s">
        <v>85</v>
      </c>
      <c r="AV623" s="13" t="s">
        <v>83</v>
      </c>
      <c r="AW623" s="13" t="s">
        <v>37</v>
      </c>
      <c r="AX623" s="13" t="s">
        <v>75</v>
      </c>
      <c r="AY623" s="235" t="s">
        <v>130</v>
      </c>
    </row>
    <row r="624" s="14" customFormat="1">
      <c r="A624" s="14"/>
      <c r="B624" s="236"/>
      <c r="C624" s="237"/>
      <c r="D624" s="227" t="s">
        <v>141</v>
      </c>
      <c r="E624" s="238" t="s">
        <v>19</v>
      </c>
      <c r="F624" s="239" t="s">
        <v>485</v>
      </c>
      <c r="G624" s="237"/>
      <c r="H624" s="240">
        <v>268.85199999999998</v>
      </c>
      <c r="I624" s="241"/>
      <c r="J624" s="237"/>
      <c r="K624" s="237"/>
      <c r="L624" s="242"/>
      <c r="M624" s="243"/>
      <c r="N624" s="244"/>
      <c r="O624" s="244"/>
      <c r="P624" s="244"/>
      <c r="Q624" s="244"/>
      <c r="R624" s="244"/>
      <c r="S624" s="244"/>
      <c r="T624" s="24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6" t="s">
        <v>141</v>
      </c>
      <c r="AU624" s="246" t="s">
        <v>85</v>
      </c>
      <c r="AV624" s="14" t="s">
        <v>85</v>
      </c>
      <c r="AW624" s="14" t="s">
        <v>37</v>
      </c>
      <c r="AX624" s="14" t="s">
        <v>75</v>
      </c>
      <c r="AY624" s="246" t="s">
        <v>130</v>
      </c>
    </row>
    <row r="625" s="14" customFormat="1">
      <c r="A625" s="14"/>
      <c r="B625" s="236"/>
      <c r="C625" s="237"/>
      <c r="D625" s="227" t="s">
        <v>141</v>
      </c>
      <c r="E625" s="238" t="s">
        <v>19</v>
      </c>
      <c r="F625" s="239" t="s">
        <v>486</v>
      </c>
      <c r="G625" s="237"/>
      <c r="H625" s="240">
        <v>57.982999999999997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141</v>
      </c>
      <c r="AU625" s="246" t="s">
        <v>85</v>
      </c>
      <c r="AV625" s="14" t="s">
        <v>85</v>
      </c>
      <c r="AW625" s="14" t="s">
        <v>37</v>
      </c>
      <c r="AX625" s="14" t="s">
        <v>75</v>
      </c>
      <c r="AY625" s="246" t="s">
        <v>130</v>
      </c>
    </row>
    <row r="626" s="14" customFormat="1">
      <c r="A626" s="14"/>
      <c r="B626" s="236"/>
      <c r="C626" s="237"/>
      <c r="D626" s="227" t="s">
        <v>141</v>
      </c>
      <c r="E626" s="238" t="s">
        <v>19</v>
      </c>
      <c r="F626" s="239" t="s">
        <v>487</v>
      </c>
      <c r="G626" s="237"/>
      <c r="H626" s="240">
        <v>5.4400000000000004</v>
      </c>
      <c r="I626" s="241"/>
      <c r="J626" s="237"/>
      <c r="K626" s="237"/>
      <c r="L626" s="242"/>
      <c r="M626" s="243"/>
      <c r="N626" s="244"/>
      <c r="O626" s="244"/>
      <c r="P626" s="244"/>
      <c r="Q626" s="244"/>
      <c r="R626" s="244"/>
      <c r="S626" s="244"/>
      <c r="T626" s="24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6" t="s">
        <v>141</v>
      </c>
      <c r="AU626" s="246" t="s">
        <v>85</v>
      </c>
      <c r="AV626" s="14" t="s">
        <v>85</v>
      </c>
      <c r="AW626" s="14" t="s">
        <v>37</v>
      </c>
      <c r="AX626" s="14" t="s">
        <v>75</v>
      </c>
      <c r="AY626" s="246" t="s">
        <v>130</v>
      </c>
    </row>
    <row r="627" s="16" customFormat="1">
      <c r="A627" s="16"/>
      <c r="B627" s="268"/>
      <c r="C627" s="269"/>
      <c r="D627" s="227" t="s">
        <v>141</v>
      </c>
      <c r="E627" s="270" t="s">
        <v>19</v>
      </c>
      <c r="F627" s="271" t="s">
        <v>245</v>
      </c>
      <c r="G627" s="269"/>
      <c r="H627" s="272">
        <v>332.27499999999998</v>
      </c>
      <c r="I627" s="273"/>
      <c r="J627" s="269"/>
      <c r="K627" s="269"/>
      <c r="L627" s="274"/>
      <c r="M627" s="275"/>
      <c r="N627" s="276"/>
      <c r="O627" s="276"/>
      <c r="P627" s="276"/>
      <c r="Q627" s="276"/>
      <c r="R627" s="276"/>
      <c r="S627" s="276"/>
      <c r="T627" s="277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T627" s="278" t="s">
        <v>141</v>
      </c>
      <c r="AU627" s="278" t="s">
        <v>85</v>
      </c>
      <c r="AV627" s="16" t="s">
        <v>157</v>
      </c>
      <c r="AW627" s="16" t="s">
        <v>37</v>
      </c>
      <c r="AX627" s="16" t="s">
        <v>75</v>
      </c>
      <c r="AY627" s="278" t="s">
        <v>130</v>
      </c>
    </row>
    <row r="628" s="15" customFormat="1">
      <c r="A628" s="15"/>
      <c r="B628" s="247"/>
      <c r="C628" s="248"/>
      <c r="D628" s="227" t="s">
        <v>141</v>
      </c>
      <c r="E628" s="249" t="s">
        <v>19</v>
      </c>
      <c r="F628" s="250" t="s">
        <v>145</v>
      </c>
      <c r="G628" s="248"/>
      <c r="H628" s="251">
        <v>863.22399999999993</v>
      </c>
      <c r="I628" s="252"/>
      <c r="J628" s="248"/>
      <c r="K628" s="248"/>
      <c r="L628" s="253"/>
      <c r="M628" s="254"/>
      <c r="N628" s="255"/>
      <c r="O628" s="255"/>
      <c r="P628" s="255"/>
      <c r="Q628" s="255"/>
      <c r="R628" s="255"/>
      <c r="S628" s="255"/>
      <c r="T628" s="256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7" t="s">
        <v>141</v>
      </c>
      <c r="AU628" s="257" t="s">
        <v>85</v>
      </c>
      <c r="AV628" s="15" t="s">
        <v>137</v>
      </c>
      <c r="AW628" s="15" t="s">
        <v>37</v>
      </c>
      <c r="AX628" s="15" t="s">
        <v>83</v>
      </c>
      <c r="AY628" s="257" t="s">
        <v>130</v>
      </c>
    </row>
    <row r="629" s="2" customFormat="1" ht="24.15" customHeight="1">
      <c r="A629" s="41"/>
      <c r="B629" s="42"/>
      <c r="C629" s="207" t="s">
        <v>500</v>
      </c>
      <c r="D629" s="207" t="s">
        <v>132</v>
      </c>
      <c r="E629" s="208" t="s">
        <v>501</v>
      </c>
      <c r="F629" s="209" t="s">
        <v>502</v>
      </c>
      <c r="G629" s="210" t="s">
        <v>135</v>
      </c>
      <c r="H629" s="211">
        <v>2.9870000000000001</v>
      </c>
      <c r="I629" s="212"/>
      <c r="J629" s="213">
        <f>ROUND(I629*H629,2)</f>
        <v>0</v>
      </c>
      <c r="K629" s="209" t="s">
        <v>136</v>
      </c>
      <c r="L629" s="47"/>
      <c r="M629" s="214" t="s">
        <v>19</v>
      </c>
      <c r="N629" s="215" t="s">
        <v>46</v>
      </c>
      <c r="O629" s="87"/>
      <c r="P629" s="216">
        <f>O629*H629</f>
        <v>0</v>
      </c>
      <c r="Q629" s="216">
        <v>2.5018699999999998</v>
      </c>
      <c r="R629" s="216">
        <f>Q629*H629</f>
        <v>7.4730856899999996</v>
      </c>
      <c r="S629" s="216">
        <v>0</v>
      </c>
      <c r="T629" s="217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8" t="s">
        <v>137</v>
      </c>
      <c r="AT629" s="218" t="s">
        <v>132</v>
      </c>
      <c r="AU629" s="218" t="s">
        <v>85</v>
      </c>
      <c r="AY629" s="20" t="s">
        <v>130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20" t="s">
        <v>83</v>
      </c>
      <c r="BK629" s="219">
        <f>ROUND(I629*H629,2)</f>
        <v>0</v>
      </c>
      <c r="BL629" s="20" t="s">
        <v>137</v>
      </c>
      <c r="BM629" s="218" t="s">
        <v>503</v>
      </c>
    </row>
    <row r="630" s="2" customFormat="1">
      <c r="A630" s="41"/>
      <c r="B630" s="42"/>
      <c r="C630" s="43"/>
      <c r="D630" s="220" t="s">
        <v>139</v>
      </c>
      <c r="E630" s="43"/>
      <c r="F630" s="221" t="s">
        <v>504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139</v>
      </c>
      <c r="AU630" s="20" t="s">
        <v>85</v>
      </c>
    </row>
    <row r="631" s="13" customFormat="1">
      <c r="A631" s="13"/>
      <c r="B631" s="225"/>
      <c r="C631" s="226"/>
      <c r="D631" s="227" t="s">
        <v>141</v>
      </c>
      <c r="E631" s="228" t="s">
        <v>19</v>
      </c>
      <c r="F631" s="229" t="s">
        <v>142</v>
      </c>
      <c r="G631" s="226"/>
      <c r="H631" s="228" t="s">
        <v>19</v>
      </c>
      <c r="I631" s="230"/>
      <c r="J631" s="226"/>
      <c r="K631" s="226"/>
      <c r="L631" s="231"/>
      <c r="M631" s="232"/>
      <c r="N631" s="233"/>
      <c r="O631" s="233"/>
      <c r="P631" s="233"/>
      <c r="Q631" s="233"/>
      <c r="R631" s="233"/>
      <c r="S631" s="233"/>
      <c r="T631" s="23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5" t="s">
        <v>141</v>
      </c>
      <c r="AU631" s="235" t="s">
        <v>85</v>
      </c>
      <c r="AV631" s="13" t="s">
        <v>83</v>
      </c>
      <c r="AW631" s="13" t="s">
        <v>37</v>
      </c>
      <c r="AX631" s="13" t="s">
        <v>75</v>
      </c>
      <c r="AY631" s="235" t="s">
        <v>130</v>
      </c>
    </row>
    <row r="632" s="13" customFormat="1">
      <c r="A632" s="13"/>
      <c r="B632" s="225"/>
      <c r="C632" s="226"/>
      <c r="D632" s="227" t="s">
        <v>141</v>
      </c>
      <c r="E632" s="228" t="s">
        <v>19</v>
      </c>
      <c r="F632" s="229" t="s">
        <v>240</v>
      </c>
      <c r="G632" s="226"/>
      <c r="H632" s="228" t="s">
        <v>19</v>
      </c>
      <c r="I632" s="230"/>
      <c r="J632" s="226"/>
      <c r="K632" s="226"/>
      <c r="L632" s="231"/>
      <c r="M632" s="232"/>
      <c r="N632" s="233"/>
      <c r="O632" s="233"/>
      <c r="P632" s="233"/>
      <c r="Q632" s="233"/>
      <c r="R632" s="233"/>
      <c r="S632" s="233"/>
      <c r="T632" s="23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5" t="s">
        <v>141</v>
      </c>
      <c r="AU632" s="235" t="s">
        <v>85</v>
      </c>
      <c r="AV632" s="13" t="s">
        <v>83</v>
      </c>
      <c r="AW632" s="13" t="s">
        <v>37</v>
      </c>
      <c r="AX632" s="13" t="s">
        <v>75</v>
      </c>
      <c r="AY632" s="235" t="s">
        <v>130</v>
      </c>
    </row>
    <row r="633" s="13" customFormat="1">
      <c r="A633" s="13"/>
      <c r="B633" s="225"/>
      <c r="C633" s="226"/>
      <c r="D633" s="227" t="s">
        <v>141</v>
      </c>
      <c r="E633" s="228" t="s">
        <v>19</v>
      </c>
      <c r="F633" s="229" t="s">
        <v>505</v>
      </c>
      <c r="G633" s="226"/>
      <c r="H633" s="228" t="s">
        <v>19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141</v>
      </c>
      <c r="AU633" s="235" t="s">
        <v>85</v>
      </c>
      <c r="AV633" s="13" t="s">
        <v>83</v>
      </c>
      <c r="AW633" s="13" t="s">
        <v>37</v>
      </c>
      <c r="AX633" s="13" t="s">
        <v>75</v>
      </c>
      <c r="AY633" s="235" t="s">
        <v>130</v>
      </c>
    </row>
    <row r="634" s="14" customFormat="1">
      <c r="A634" s="14"/>
      <c r="B634" s="236"/>
      <c r="C634" s="237"/>
      <c r="D634" s="227" t="s">
        <v>141</v>
      </c>
      <c r="E634" s="238" t="s">
        <v>19</v>
      </c>
      <c r="F634" s="239" t="s">
        <v>506</v>
      </c>
      <c r="G634" s="237"/>
      <c r="H634" s="240">
        <v>1.163</v>
      </c>
      <c r="I634" s="241"/>
      <c r="J634" s="237"/>
      <c r="K634" s="237"/>
      <c r="L634" s="242"/>
      <c r="M634" s="243"/>
      <c r="N634" s="244"/>
      <c r="O634" s="244"/>
      <c r="P634" s="244"/>
      <c r="Q634" s="244"/>
      <c r="R634" s="244"/>
      <c r="S634" s="244"/>
      <c r="T634" s="24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6" t="s">
        <v>141</v>
      </c>
      <c r="AU634" s="246" t="s">
        <v>85</v>
      </c>
      <c r="AV634" s="14" t="s">
        <v>85</v>
      </c>
      <c r="AW634" s="14" t="s">
        <v>37</v>
      </c>
      <c r="AX634" s="14" t="s">
        <v>75</v>
      </c>
      <c r="AY634" s="246" t="s">
        <v>130</v>
      </c>
    </row>
    <row r="635" s="14" customFormat="1">
      <c r="A635" s="14"/>
      <c r="B635" s="236"/>
      <c r="C635" s="237"/>
      <c r="D635" s="227" t="s">
        <v>141</v>
      </c>
      <c r="E635" s="238" t="s">
        <v>19</v>
      </c>
      <c r="F635" s="239" t="s">
        <v>507</v>
      </c>
      <c r="G635" s="237"/>
      <c r="H635" s="240">
        <v>1.0349999999999999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141</v>
      </c>
      <c r="AU635" s="246" t="s">
        <v>85</v>
      </c>
      <c r="AV635" s="14" t="s">
        <v>85</v>
      </c>
      <c r="AW635" s="14" t="s">
        <v>37</v>
      </c>
      <c r="AX635" s="14" t="s">
        <v>75</v>
      </c>
      <c r="AY635" s="246" t="s">
        <v>130</v>
      </c>
    </row>
    <row r="636" s="13" customFormat="1">
      <c r="A636" s="13"/>
      <c r="B636" s="225"/>
      <c r="C636" s="226"/>
      <c r="D636" s="227" t="s">
        <v>141</v>
      </c>
      <c r="E636" s="228" t="s">
        <v>19</v>
      </c>
      <c r="F636" s="229" t="s">
        <v>508</v>
      </c>
      <c r="G636" s="226"/>
      <c r="H636" s="228" t="s">
        <v>19</v>
      </c>
      <c r="I636" s="230"/>
      <c r="J636" s="226"/>
      <c r="K636" s="226"/>
      <c r="L636" s="231"/>
      <c r="M636" s="232"/>
      <c r="N636" s="233"/>
      <c r="O636" s="233"/>
      <c r="P636" s="233"/>
      <c r="Q636" s="233"/>
      <c r="R636" s="233"/>
      <c r="S636" s="233"/>
      <c r="T636" s="23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5" t="s">
        <v>141</v>
      </c>
      <c r="AU636" s="235" t="s">
        <v>85</v>
      </c>
      <c r="AV636" s="13" t="s">
        <v>83</v>
      </c>
      <c r="AW636" s="13" t="s">
        <v>37</v>
      </c>
      <c r="AX636" s="13" t="s">
        <v>75</v>
      </c>
      <c r="AY636" s="235" t="s">
        <v>130</v>
      </c>
    </row>
    <row r="637" s="14" customFormat="1">
      <c r="A637" s="14"/>
      <c r="B637" s="236"/>
      <c r="C637" s="237"/>
      <c r="D637" s="227" t="s">
        <v>141</v>
      </c>
      <c r="E637" s="238" t="s">
        <v>19</v>
      </c>
      <c r="F637" s="239" t="s">
        <v>509</v>
      </c>
      <c r="G637" s="237"/>
      <c r="H637" s="240">
        <v>0.41299999999999998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141</v>
      </c>
      <c r="AU637" s="246" t="s">
        <v>85</v>
      </c>
      <c r="AV637" s="14" t="s">
        <v>85</v>
      </c>
      <c r="AW637" s="14" t="s">
        <v>37</v>
      </c>
      <c r="AX637" s="14" t="s">
        <v>75</v>
      </c>
      <c r="AY637" s="246" t="s">
        <v>130</v>
      </c>
    </row>
    <row r="638" s="13" customFormat="1">
      <c r="A638" s="13"/>
      <c r="B638" s="225"/>
      <c r="C638" s="226"/>
      <c r="D638" s="227" t="s">
        <v>141</v>
      </c>
      <c r="E638" s="228" t="s">
        <v>19</v>
      </c>
      <c r="F638" s="229" t="s">
        <v>510</v>
      </c>
      <c r="G638" s="226"/>
      <c r="H638" s="228" t="s">
        <v>19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141</v>
      </c>
      <c r="AU638" s="235" t="s">
        <v>85</v>
      </c>
      <c r="AV638" s="13" t="s">
        <v>83</v>
      </c>
      <c r="AW638" s="13" t="s">
        <v>37</v>
      </c>
      <c r="AX638" s="13" t="s">
        <v>75</v>
      </c>
      <c r="AY638" s="235" t="s">
        <v>130</v>
      </c>
    </row>
    <row r="639" s="14" customFormat="1">
      <c r="A639" s="14"/>
      <c r="B639" s="236"/>
      <c r="C639" s="237"/>
      <c r="D639" s="227" t="s">
        <v>141</v>
      </c>
      <c r="E639" s="238" t="s">
        <v>19</v>
      </c>
      <c r="F639" s="239" t="s">
        <v>511</v>
      </c>
      <c r="G639" s="237"/>
      <c r="H639" s="240">
        <v>0.376</v>
      </c>
      <c r="I639" s="241"/>
      <c r="J639" s="237"/>
      <c r="K639" s="237"/>
      <c r="L639" s="242"/>
      <c r="M639" s="243"/>
      <c r="N639" s="244"/>
      <c r="O639" s="244"/>
      <c r="P639" s="244"/>
      <c r="Q639" s="244"/>
      <c r="R639" s="244"/>
      <c r="S639" s="244"/>
      <c r="T639" s="24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6" t="s">
        <v>141</v>
      </c>
      <c r="AU639" s="246" t="s">
        <v>85</v>
      </c>
      <c r="AV639" s="14" t="s">
        <v>85</v>
      </c>
      <c r="AW639" s="14" t="s">
        <v>37</v>
      </c>
      <c r="AX639" s="14" t="s">
        <v>75</v>
      </c>
      <c r="AY639" s="246" t="s">
        <v>130</v>
      </c>
    </row>
    <row r="640" s="15" customFormat="1">
      <c r="A640" s="15"/>
      <c r="B640" s="247"/>
      <c r="C640" s="248"/>
      <c r="D640" s="227" t="s">
        <v>141</v>
      </c>
      <c r="E640" s="249" t="s">
        <v>19</v>
      </c>
      <c r="F640" s="250" t="s">
        <v>145</v>
      </c>
      <c r="G640" s="248"/>
      <c r="H640" s="251">
        <v>2.9869999999999997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7" t="s">
        <v>141</v>
      </c>
      <c r="AU640" s="257" t="s">
        <v>85</v>
      </c>
      <c r="AV640" s="15" t="s">
        <v>137</v>
      </c>
      <c r="AW640" s="15" t="s">
        <v>37</v>
      </c>
      <c r="AX640" s="15" t="s">
        <v>83</v>
      </c>
      <c r="AY640" s="257" t="s">
        <v>130</v>
      </c>
    </row>
    <row r="641" s="12" customFormat="1" ht="22.8" customHeight="1">
      <c r="A641" s="12"/>
      <c r="B641" s="191"/>
      <c r="C641" s="192"/>
      <c r="D641" s="193" t="s">
        <v>74</v>
      </c>
      <c r="E641" s="205" t="s">
        <v>192</v>
      </c>
      <c r="F641" s="205" t="s">
        <v>512</v>
      </c>
      <c r="G641" s="192"/>
      <c r="H641" s="192"/>
      <c r="I641" s="195"/>
      <c r="J641" s="206">
        <f>BK641</f>
        <v>0</v>
      </c>
      <c r="K641" s="192"/>
      <c r="L641" s="197"/>
      <c r="M641" s="198"/>
      <c r="N641" s="199"/>
      <c r="O641" s="199"/>
      <c r="P641" s="200">
        <f>SUM(P642:P647)</f>
        <v>0</v>
      </c>
      <c r="Q641" s="199"/>
      <c r="R641" s="200">
        <f>SUM(R642:R647)</f>
        <v>0</v>
      </c>
      <c r="S641" s="199"/>
      <c r="T641" s="201">
        <f>SUM(T642:T647)</f>
        <v>0.15000000000000002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02" t="s">
        <v>83</v>
      </c>
      <c r="AT641" s="203" t="s">
        <v>74</v>
      </c>
      <c r="AU641" s="203" t="s">
        <v>83</v>
      </c>
      <c r="AY641" s="202" t="s">
        <v>130</v>
      </c>
      <c r="BK641" s="204">
        <f>SUM(BK642:BK647)</f>
        <v>0</v>
      </c>
    </row>
    <row r="642" s="2" customFormat="1" ht="16.5" customHeight="1">
      <c r="A642" s="41"/>
      <c r="B642" s="42"/>
      <c r="C642" s="207" t="s">
        <v>513</v>
      </c>
      <c r="D642" s="207" t="s">
        <v>132</v>
      </c>
      <c r="E642" s="208" t="s">
        <v>514</v>
      </c>
      <c r="F642" s="209" t="s">
        <v>515</v>
      </c>
      <c r="G642" s="210" t="s">
        <v>516</v>
      </c>
      <c r="H642" s="211">
        <v>3</v>
      </c>
      <c r="I642" s="212"/>
      <c r="J642" s="213">
        <f>ROUND(I642*H642,2)</f>
        <v>0</v>
      </c>
      <c r="K642" s="209" t="s">
        <v>136</v>
      </c>
      <c r="L642" s="47"/>
      <c r="M642" s="214" t="s">
        <v>19</v>
      </c>
      <c r="N642" s="215" t="s">
        <v>46</v>
      </c>
      <c r="O642" s="87"/>
      <c r="P642" s="216">
        <f>O642*H642</f>
        <v>0</v>
      </c>
      <c r="Q642" s="216">
        <v>0</v>
      </c>
      <c r="R642" s="216">
        <f>Q642*H642</f>
        <v>0</v>
      </c>
      <c r="S642" s="216">
        <v>0.050000000000000003</v>
      </c>
      <c r="T642" s="217">
        <f>S642*H642</f>
        <v>0.15000000000000002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8" t="s">
        <v>137</v>
      </c>
      <c r="AT642" s="218" t="s">
        <v>132</v>
      </c>
      <c r="AU642" s="218" t="s">
        <v>85</v>
      </c>
      <c r="AY642" s="20" t="s">
        <v>130</v>
      </c>
      <c r="BE642" s="219">
        <f>IF(N642="základní",J642,0)</f>
        <v>0</v>
      </c>
      <c r="BF642" s="219">
        <f>IF(N642="snížená",J642,0)</f>
        <v>0</v>
      </c>
      <c r="BG642" s="219">
        <f>IF(N642="zákl. přenesená",J642,0)</f>
        <v>0</v>
      </c>
      <c r="BH642" s="219">
        <f>IF(N642="sníž. přenesená",J642,0)</f>
        <v>0</v>
      </c>
      <c r="BI642" s="219">
        <f>IF(N642="nulová",J642,0)</f>
        <v>0</v>
      </c>
      <c r="BJ642" s="20" t="s">
        <v>83</v>
      </c>
      <c r="BK642" s="219">
        <f>ROUND(I642*H642,2)</f>
        <v>0</v>
      </c>
      <c r="BL642" s="20" t="s">
        <v>137</v>
      </c>
      <c r="BM642" s="218" t="s">
        <v>517</v>
      </c>
    </row>
    <row r="643" s="2" customFormat="1">
      <c r="A643" s="41"/>
      <c r="B643" s="42"/>
      <c r="C643" s="43"/>
      <c r="D643" s="220" t="s">
        <v>139</v>
      </c>
      <c r="E643" s="43"/>
      <c r="F643" s="221" t="s">
        <v>518</v>
      </c>
      <c r="G643" s="43"/>
      <c r="H643" s="43"/>
      <c r="I643" s="222"/>
      <c r="J643" s="43"/>
      <c r="K643" s="43"/>
      <c r="L643" s="47"/>
      <c r="M643" s="223"/>
      <c r="N643" s="224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139</v>
      </c>
      <c r="AU643" s="20" t="s">
        <v>85</v>
      </c>
    </row>
    <row r="644" s="13" customFormat="1">
      <c r="A644" s="13"/>
      <c r="B644" s="225"/>
      <c r="C644" s="226"/>
      <c r="D644" s="227" t="s">
        <v>141</v>
      </c>
      <c r="E644" s="228" t="s">
        <v>19</v>
      </c>
      <c r="F644" s="229" t="s">
        <v>150</v>
      </c>
      <c r="G644" s="226"/>
      <c r="H644" s="228" t="s">
        <v>19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141</v>
      </c>
      <c r="AU644" s="235" t="s">
        <v>85</v>
      </c>
      <c r="AV644" s="13" t="s">
        <v>83</v>
      </c>
      <c r="AW644" s="13" t="s">
        <v>37</v>
      </c>
      <c r="AX644" s="13" t="s">
        <v>75</v>
      </c>
      <c r="AY644" s="235" t="s">
        <v>130</v>
      </c>
    </row>
    <row r="645" s="13" customFormat="1">
      <c r="A645" s="13"/>
      <c r="B645" s="225"/>
      <c r="C645" s="226"/>
      <c r="D645" s="227" t="s">
        <v>141</v>
      </c>
      <c r="E645" s="228" t="s">
        <v>19</v>
      </c>
      <c r="F645" s="229" t="s">
        <v>519</v>
      </c>
      <c r="G645" s="226"/>
      <c r="H645" s="228" t="s">
        <v>19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141</v>
      </c>
      <c r="AU645" s="235" t="s">
        <v>85</v>
      </c>
      <c r="AV645" s="13" t="s">
        <v>83</v>
      </c>
      <c r="AW645" s="13" t="s">
        <v>37</v>
      </c>
      <c r="AX645" s="13" t="s">
        <v>75</v>
      </c>
      <c r="AY645" s="235" t="s">
        <v>130</v>
      </c>
    </row>
    <row r="646" s="14" customFormat="1">
      <c r="A646" s="14"/>
      <c r="B646" s="236"/>
      <c r="C646" s="237"/>
      <c r="D646" s="227" t="s">
        <v>141</v>
      </c>
      <c r="E646" s="238" t="s">
        <v>19</v>
      </c>
      <c r="F646" s="239" t="s">
        <v>157</v>
      </c>
      <c r="G646" s="237"/>
      <c r="H646" s="240">
        <v>3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141</v>
      </c>
      <c r="AU646" s="246" t="s">
        <v>85</v>
      </c>
      <c r="AV646" s="14" t="s">
        <v>85</v>
      </c>
      <c r="AW646" s="14" t="s">
        <v>37</v>
      </c>
      <c r="AX646" s="14" t="s">
        <v>75</v>
      </c>
      <c r="AY646" s="246" t="s">
        <v>130</v>
      </c>
    </row>
    <row r="647" s="15" customFormat="1">
      <c r="A647" s="15"/>
      <c r="B647" s="247"/>
      <c r="C647" s="248"/>
      <c r="D647" s="227" t="s">
        <v>141</v>
      </c>
      <c r="E647" s="249" t="s">
        <v>19</v>
      </c>
      <c r="F647" s="250" t="s">
        <v>145</v>
      </c>
      <c r="G647" s="248"/>
      <c r="H647" s="251">
        <v>3</v>
      </c>
      <c r="I647" s="252"/>
      <c r="J647" s="248"/>
      <c r="K647" s="248"/>
      <c r="L647" s="253"/>
      <c r="M647" s="254"/>
      <c r="N647" s="255"/>
      <c r="O647" s="255"/>
      <c r="P647" s="255"/>
      <c r="Q647" s="255"/>
      <c r="R647" s="255"/>
      <c r="S647" s="255"/>
      <c r="T647" s="256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7" t="s">
        <v>141</v>
      </c>
      <c r="AU647" s="257" t="s">
        <v>85</v>
      </c>
      <c r="AV647" s="15" t="s">
        <v>137</v>
      </c>
      <c r="AW647" s="15" t="s">
        <v>37</v>
      </c>
      <c r="AX647" s="15" t="s">
        <v>83</v>
      </c>
      <c r="AY647" s="257" t="s">
        <v>130</v>
      </c>
    </row>
    <row r="648" s="12" customFormat="1" ht="22.8" customHeight="1">
      <c r="A648" s="12"/>
      <c r="B648" s="191"/>
      <c r="C648" s="192"/>
      <c r="D648" s="193" t="s">
        <v>74</v>
      </c>
      <c r="E648" s="205" t="s">
        <v>200</v>
      </c>
      <c r="F648" s="205" t="s">
        <v>520</v>
      </c>
      <c r="G648" s="192"/>
      <c r="H648" s="192"/>
      <c r="I648" s="195"/>
      <c r="J648" s="206">
        <f>BK648</f>
        <v>0</v>
      </c>
      <c r="K648" s="192"/>
      <c r="L648" s="197"/>
      <c r="M648" s="198"/>
      <c r="N648" s="199"/>
      <c r="O648" s="199"/>
      <c r="P648" s="200">
        <f>SUM(P649:P943)</f>
        <v>0</v>
      </c>
      <c r="Q648" s="199"/>
      <c r="R648" s="200">
        <f>SUM(R649:R943)</f>
        <v>4.1516398400000005</v>
      </c>
      <c r="S648" s="199"/>
      <c r="T648" s="201">
        <f>SUM(T649:T943)</f>
        <v>122.80683700000002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02" t="s">
        <v>83</v>
      </c>
      <c r="AT648" s="203" t="s">
        <v>74</v>
      </c>
      <c r="AU648" s="203" t="s">
        <v>83</v>
      </c>
      <c r="AY648" s="202" t="s">
        <v>130</v>
      </c>
      <c r="BK648" s="204">
        <f>SUM(BK649:BK943)</f>
        <v>0</v>
      </c>
    </row>
    <row r="649" s="2" customFormat="1" ht="16.5" customHeight="1">
      <c r="A649" s="41"/>
      <c r="B649" s="42"/>
      <c r="C649" s="207" t="s">
        <v>521</v>
      </c>
      <c r="D649" s="207" t="s">
        <v>132</v>
      </c>
      <c r="E649" s="208" t="s">
        <v>522</v>
      </c>
      <c r="F649" s="209" t="s">
        <v>523</v>
      </c>
      <c r="G649" s="210" t="s">
        <v>225</v>
      </c>
      <c r="H649" s="211">
        <v>268.00799999999998</v>
      </c>
      <c r="I649" s="212"/>
      <c r="J649" s="213">
        <f>ROUND(I649*H649,2)</f>
        <v>0</v>
      </c>
      <c r="K649" s="209" t="s">
        <v>136</v>
      </c>
      <c r="L649" s="47"/>
      <c r="M649" s="214" t="s">
        <v>19</v>
      </c>
      <c r="N649" s="215" t="s">
        <v>46</v>
      </c>
      <c r="O649" s="87"/>
      <c r="P649" s="216">
        <f>O649*H649</f>
        <v>0</v>
      </c>
      <c r="Q649" s="216">
        <v>0.00046999999999999999</v>
      </c>
      <c r="R649" s="216">
        <f>Q649*H649</f>
        <v>0.12596375999999998</v>
      </c>
      <c r="S649" s="216">
        <v>0</v>
      </c>
      <c r="T649" s="21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8" t="s">
        <v>137</v>
      </c>
      <c r="AT649" s="218" t="s">
        <v>132</v>
      </c>
      <c r="AU649" s="218" t="s">
        <v>85</v>
      </c>
      <c r="AY649" s="20" t="s">
        <v>130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20" t="s">
        <v>83</v>
      </c>
      <c r="BK649" s="219">
        <f>ROUND(I649*H649,2)</f>
        <v>0</v>
      </c>
      <c r="BL649" s="20" t="s">
        <v>137</v>
      </c>
      <c r="BM649" s="218" t="s">
        <v>524</v>
      </c>
    </row>
    <row r="650" s="2" customFormat="1">
      <c r="A650" s="41"/>
      <c r="B650" s="42"/>
      <c r="C650" s="43"/>
      <c r="D650" s="220" t="s">
        <v>139</v>
      </c>
      <c r="E650" s="43"/>
      <c r="F650" s="221" t="s">
        <v>525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139</v>
      </c>
      <c r="AU650" s="20" t="s">
        <v>85</v>
      </c>
    </row>
    <row r="651" s="13" customFormat="1">
      <c r="A651" s="13"/>
      <c r="B651" s="225"/>
      <c r="C651" s="226"/>
      <c r="D651" s="227" t="s">
        <v>141</v>
      </c>
      <c r="E651" s="228" t="s">
        <v>19</v>
      </c>
      <c r="F651" s="229" t="s">
        <v>142</v>
      </c>
      <c r="G651" s="226"/>
      <c r="H651" s="228" t="s">
        <v>19</v>
      </c>
      <c r="I651" s="230"/>
      <c r="J651" s="226"/>
      <c r="K651" s="226"/>
      <c r="L651" s="231"/>
      <c r="M651" s="232"/>
      <c r="N651" s="233"/>
      <c r="O651" s="233"/>
      <c r="P651" s="233"/>
      <c r="Q651" s="233"/>
      <c r="R651" s="233"/>
      <c r="S651" s="233"/>
      <c r="T651" s="23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5" t="s">
        <v>141</v>
      </c>
      <c r="AU651" s="235" t="s">
        <v>85</v>
      </c>
      <c r="AV651" s="13" t="s">
        <v>83</v>
      </c>
      <c r="AW651" s="13" t="s">
        <v>37</v>
      </c>
      <c r="AX651" s="13" t="s">
        <v>75</v>
      </c>
      <c r="AY651" s="235" t="s">
        <v>130</v>
      </c>
    </row>
    <row r="652" s="13" customFormat="1">
      <c r="A652" s="13"/>
      <c r="B652" s="225"/>
      <c r="C652" s="226"/>
      <c r="D652" s="227" t="s">
        <v>141</v>
      </c>
      <c r="E652" s="228" t="s">
        <v>19</v>
      </c>
      <c r="F652" s="229" t="s">
        <v>419</v>
      </c>
      <c r="G652" s="226"/>
      <c r="H652" s="228" t="s">
        <v>19</v>
      </c>
      <c r="I652" s="230"/>
      <c r="J652" s="226"/>
      <c r="K652" s="226"/>
      <c r="L652" s="231"/>
      <c r="M652" s="232"/>
      <c r="N652" s="233"/>
      <c r="O652" s="233"/>
      <c r="P652" s="233"/>
      <c r="Q652" s="233"/>
      <c r="R652" s="233"/>
      <c r="S652" s="233"/>
      <c r="T652" s="23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5" t="s">
        <v>141</v>
      </c>
      <c r="AU652" s="235" t="s">
        <v>85</v>
      </c>
      <c r="AV652" s="13" t="s">
        <v>83</v>
      </c>
      <c r="AW652" s="13" t="s">
        <v>37</v>
      </c>
      <c r="AX652" s="13" t="s">
        <v>75</v>
      </c>
      <c r="AY652" s="235" t="s">
        <v>130</v>
      </c>
    </row>
    <row r="653" s="13" customFormat="1">
      <c r="A653" s="13"/>
      <c r="B653" s="225"/>
      <c r="C653" s="226"/>
      <c r="D653" s="227" t="s">
        <v>141</v>
      </c>
      <c r="E653" s="228" t="s">
        <v>19</v>
      </c>
      <c r="F653" s="229" t="s">
        <v>420</v>
      </c>
      <c r="G653" s="226"/>
      <c r="H653" s="228" t="s">
        <v>19</v>
      </c>
      <c r="I653" s="230"/>
      <c r="J653" s="226"/>
      <c r="K653" s="226"/>
      <c r="L653" s="231"/>
      <c r="M653" s="232"/>
      <c r="N653" s="233"/>
      <c r="O653" s="233"/>
      <c r="P653" s="233"/>
      <c r="Q653" s="233"/>
      <c r="R653" s="233"/>
      <c r="S653" s="233"/>
      <c r="T653" s="23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5" t="s">
        <v>141</v>
      </c>
      <c r="AU653" s="235" t="s">
        <v>85</v>
      </c>
      <c r="AV653" s="13" t="s">
        <v>83</v>
      </c>
      <c r="AW653" s="13" t="s">
        <v>37</v>
      </c>
      <c r="AX653" s="13" t="s">
        <v>75</v>
      </c>
      <c r="AY653" s="235" t="s">
        <v>130</v>
      </c>
    </row>
    <row r="654" s="14" customFormat="1">
      <c r="A654" s="14"/>
      <c r="B654" s="236"/>
      <c r="C654" s="237"/>
      <c r="D654" s="227" t="s">
        <v>141</v>
      </c>
      <c r="E654" s="238" t="s">
        <v>19</v>
      </c>
      <c r="F654" s="239" t="s">
        <v>421</v>
      </c>
      <c r="G654" s="237"/>
      <c r="H654" s="240">
        <v>250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6" t="s">
        <v>141</v>
      </c>
      <c r="AU654" s="246" t="s">
        <v>85</v>
      </c>
      <c r="AV654" s="14" t="s">
        <v>85</v>
      </c>
      <c r="AW654" s="14" t="s">
        <v>37</v>
      </c>
      <c r="AX654" s="14" t="s">
        <v>75</v>
      </c>
      <c r="AY654" s="246" t="s">
        <v>130</v>
      </c>
    </row>
    <row r="655" s="13" customFormat="1">
      <c r="A655" s="13"/>
      <c r="B655" s="225"/>
      <c r="C655" s="226"/>
      <c r="D655" s="227" t="s">
        <v>141</v>
      </c>
      <c r="E655" s="228" t="s">
        <v>19</v>
      </c>
      <c r="F655" s="229" t="s">
        <v>422</v>
      </c>
      <c r="G655" s="226"/>
      <c r="H655" s="228" t="s">
        <v>19</v>
      </c>
      <c r="I655" s="230"/>
      <c r="J655" s="226"/>
      <c r="K655" s="226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141</v>
      </c>
      <c r="AU655" s="235" t="s">
        <v>85</v>
      </c>
      <c r="AV655" s="13" t="s">
        <v>83</v>
      </c>
      <c r="AW655" s="13" t="s">
        <v>37</v>
      </c>
      <c r="AX655" s="13" t="s">
        <v>75</v>
      </c>
      <c r="AY655" s="235" t="s">
        <v>130</v>
      </c>
    </row>
    <row r="656" s="14" customFormat="1">
      <c r="A656" s="14"/>
      <c r="B656" s="236"/>
      <c r="C656" s="237"/>
      <c r="D656" s="227" t="s">
        <v>141</v>
      </c>
      <c r="E656" s="238" t="s">
        <v>19</v>
      </c>
      <c r="F656" s="239" t="s">
        <v>423</v>
      </c>
      <c r="G656" s="237"/>
      <c r="H656" s="240">
        <v>13.007999999999999</v>
      </c>
      <c r="I656" s="241"/>
      <c r="J656" s="237"/>
      <c r="K656" s="237"/>
      <c r="L656" s="242"/>
      <c r="M656" s="243"/>
      <c r="N656" s="244"/>
      <c r="O656" s="244"/>
      <c r="P656" s="244"/>
      <c r="Q656" s="244"/>
      <c r="R656" s="244"/>
      <c r="S656" s="244"/>
      <c r="T656" s="24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6" t="s">
        <v>141</v>
      </c>
      <c r="AU656" s="246" t="s">
        <v>85</v>
      </c>
      <c r="AV656" s="14" t="s">
        <v>85</v>
      </c>
      <c r="AW656" s="14" t="s">
        <v>37</v>
      </c>
      <c r="AX656" s="14" t="s">
        <v>75</v>
      </c>
      <c r="AY656" s="246" t="s">
        <v>130</v>
      </c>
    </row>
    <row r="657" s="14" customFormat="1">
      <c r="A657" s="14"/>
      <c r="B657" s="236"/>
      <c r="C657" s="237"/>
      <c r="D657" s="227" t="s">
        <v>141</v>
      </c>
      <c r="E657" s="238" t="s">
        <v>19</v>
      </c>
      <c r="F657" s="239" t="s">
        <v>424</v>
      </c>
      <c r="G657" s="237"/>
      <c r="H657" s="240">
        <v>5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141</v>
      </c>
      <c r="AU657" s="246" t="s">
        <v>85</v>
      </c>
      <c r="AV657" s="14" t="s">
        <v>85</v>
      </c>
      <c r="AW657" s="14" t="s">
        <v>37</v>
      </c>
      <c r="AX657" s="14" t="s">
        <v>75</v>
      </c>
      <c r="AY657" s="246" t="s">
        <v>130</v>
      </c>
    </row>
    <row r="658" s="15" customFormat="1">
      <c r="A658" s="15"/>
      <c r="B658" s="247"/>
      <c r="C658" s="248"/>
      <c r="D658" s="227" t="s">
        <v>141</v>
      </c>
      <c r="E658" s="249" t="s">
        <v>19</v>
      </c>
      <c r="F658" s="250" t="s">
        <v>145</v>
      </c>
      <c r="G658" s="248"/>
      <c r="H658" s="251">
        <v>268.00799999999998</v>
      </c>
      <c r="I658" s="252"/>
      <c r="J658" s="248"/>
      <c r="K658" s="248"/>
      <c r="L658" s="253"/>
      <c r="M658" s="254"/>
      <c r="N658" s="255"/>
      <c r="O658" s="255"/>
      <c r="P658" s="255"/>
      <c r="Q658" s="255"/>
      <c r="R658" s="255"/>
      <c r="S658" s="255"/>
      <c r="T658" s="256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7" t="s">
        <v>141</v>
      </c>
      <c r="AU658" s="257" t="s">
        <v>85</v>
      </c>
      <c r="AV658" s="15" t="s">
        <v>137</v>
      </c>
      <c r="AW658" s="15" t="s">
        <v>37</v>
      </c>
      <c r="AX658" s="15" t="s">
        <v>83</v>
      </c>
      <c r="AY658" s="257" t="s">
        <v>130</v>
      </c>
    </row>
    <row r="659" s="2" customFormat="1" ht="21.75" customHeight="1">
      <c r="A659" s="41"/>
      <c r="B659" s="42"/>
      <c r="C659" s="207" t="s">
        <v>526</v>
      </c>
      <c r="D659" s="207" t="s">
        <v>132</v>
      </c>
      <c r="E659" s="208" t="s">
        <v>527</v>
      </c>
      <c r="F659" s="209" t="s">
        <v>528</v>
      </c>
      <c r="G659" s="210" t="s">
        <v>516</v>
      </c>
      <c r="H659" s="211">
        <v>3</v>
      </c>
      <c r="I659" s="212"/>
      <c r="J659" s="213">
        <f>ROUND(I659*H659,2)</f>
        <v>0</v>
      </c>
      <c r="K659" s="209" t="s">
        <v>136</v>
      </c>
      <c r="L659" s="47"/>
      <c r="M659" s="214" t="s">
        <v>19</v>
      </c>
      <c r="N659" s="215" t="s">
        <v>46</v>
      </c>
      <c r="O659" s="87"/>
      <c r="P659" s="216">
        <f>O659*H659</f>
        <v>0</v>
      </c>
      <c r="Q659" s="216">
        <v>0.0045900000000000003</v>
      </c>
      <c r="R659" s="216">
        <f>Q659*H659</f>
        <v>0.013770000000000001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137</v>
      </c>
      <c r="AT659" s="218" t="s">
        <v>132</v>
      </c>
      <c r="AU659" s="218" t="s">
        <v>85</v>
      </c>
      <c r="AY659" s="20" t="s">
        <v>130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20" t="s">
        <v>83</v>
      </c>
      <c r="BK659" s="219">
        <f>ROUND(I659*H659,2)</f>
        <v>0</v>
      </c>
      <c r="BL659" s="20" t="s">
        <v>137</v>
      </c>
      <c r="BM659" s="218" t="s">
        <v>529</v>
      </c>
    </row>
    <row r="660" s="2" customFormat="1">
      <c r="A660" s="41"/>
      <c r="B660" s="42"/>
      <c r="C660" s="43"/>
      <c r="D660" s="220" t="s">
        <v>139</v>
      </c>
      <c r="E660" s="43"/>
      <c r="F660" s="221" t="s">
        <v>530</v>
      </c>
      <c r="G660" s="43"/>
      <c r="H660" s="43"/>
      <c r="I660" s="222"/>
      <c r="J660" s="43"/>
      <c r="K660" s="43"/>
      <c r="L660" s="47"/>
      <c r="M660" s="223"/>
      <c r="N660" s="224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139</v>
      </c>
      <c r="AU660" s="20" t="s">
        <v>85</v>
      </c>
    </row>
    <row r="661" s="13" customFormat="1">
      <c r="A661" s="13"/>
      <c r="B661" s="225"/>
      <c r="C661" s="226"/>
      <c r="D661" s="227" t="s">
        <v>141</v>
      </c>
      <c r="E661" s="228" t="s">
        <v>19</v>
      </c>
      <c r="F661" s="229" t="s">
        <v>142</v>
      </c>
      <c r="G661" s="226"/>
      <c r="H661" s="228" t="s">
        <v>19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141</v>
      </c>
      <c r="AU661" s="235" t="s">
        <v>85</v>
      </c>
      <c r="AV661" s="13" t="s">
        <v>83</v>
      </c>
      <c r="AW661" s="13" t="s">
        <v>37</v>
      </c>
      <c r="AX661" s="13" t="s">
        <v>75</v>
      </c>
      <c r="AY661" s="235" t="s">
        <v>130</v>
      </c>
    </row>
    <row r="662" s="13" customFormat="1">
      <c r="A662" s="13"/>
      <c r="B662" s="225"/>
      <c r="C662" s="226"/>
      <c r="D662" s="227" t="s">
        <v>141</v>
      </c>
      <c r="E662" s="228" t="s">
        <v>19</v>
      </c>
      <c r="F662" s="229" t="s">
        <v>531</v>
      </c>
      <c r="G662" s="226"/>
      <c r="H662" s="228" t="s">
        <v>19</v>
      </c>
      <c r="I662" s="230"/>
      <c r="J662" s="226"/>
      <c r="K662" s="226"/>
      <c r="L662" s="231"/>
      <c r="M662" s="232"/>
      <c r="N662" s="233"/>
      <c r="O662" s="233"/>
      <c r="P662" s="233"/>
      <c r="Q662" s="233"/>
      <c r="R662" s="233"/>
      <c r="S662" s="233"/>
      <c r="T662" s="23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5" t="s">
        <v>141</v>
      </c>
      <c r="AU662" s="235" t="s">
        <v>85</v>
      </c>
      <c r="AV662" s="13" t="s">
        <v>83</v>
      </c>
      <c r="AW662" s="13" t="s">
        <v>37</v>
      </c>
      <c r="AX662" s="13" t="s">
        <v>75</v>
      </c>
      <c r="AY662" s="235" t="s">
        <v>130</v>
      </c>
    </row>
    <row r="663" s="14" customFormat="1">
      <c r="A663" s="14"/>
      <c r="B663" s="236"/>
      <c r="C663" s="237"/>
      <c r="D663" s="227" t="s">
        <v>141</v>
      </c>
      <c r="E663" s="238" t="s">
        <v>19</v>
      </c>
      <c r="F663" s="239" t="s">
        <v>85</v>
      </c>
      <c r="G663" s="237"/>
      <c r="H663" s="240">
        <v>2</v>
      </c>
      <c r="I663" s="241"/>
      <c r="J663" s="237"/>
      <c r="K663" s="237"/>
      <c r="L663" s="242"/>
      <c r="M663" s="243"/>
      <c r="N663" s="244"/>
      <c r="O663" s="244"/>
      <c r="P663" s="244"/>
      <c r="Q663" s="244"/>
      <c r="R663" s="244"/>
      <c r="S663" s="244"/>
      <c r="T663" s="24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6" t="s">
        <v>141</v>
      </c>
      <c r="AU663" s="246" t="s">
        <v>85</v>
      </c>
      <c r="AV663" s="14" t="s">
        <v>85</v>
      </c>
      <c r="AW663" s="14" t="s">
        <v>37</v>
      </c>
      <c r="AX663" s="14" t="s">
        <v>75</v>
      </c>
      <c r="AY663" s="246" t="s">
        <v>130</v>
      </c>
    </row>
    <row r="664" s="13" customFormat="1">
      <c r="A664" s="13"/>
      <c r="B664" s="225"/>
      <c r="C664" s="226"/>
      <c r="D664" s="227" t="s">
        <v>141</v>
      </c>
      <c r="E664" s="228" t="s">
        <v>19</v>
      </c>
      <c r="F664" s="229" t="s">
        <v>532</v>
      </c>
      <c r="G664" s="226"/>
      <c r="H664" s="228" t="s">
        <v>19</v>
      </c>
      <c r="I664" s="230"/>
      <c r="J664" s="226"/>
      <c r="K664" s="226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141</v>
      </c>
      <c r="AU664" s="235" t="s">
        <v>85</v>
      </c>
      <c r="AV664" s="13" t="s">
        <v>83</v>
      </c>
      <c r="AW664" s="13" t="s">
        <v>37</v>
      </c>
      <c r="AX664" s="13" t="s">
        <v>75</v>
      </c>
      <c r="AY664" s="235" t="s">
        <v>130</v>
      </c>
    </row>
    <row r="665" s="14" customFormat="1">
      <c r="A665" s="14"/>
      <c r="B665" s="236"/>
      <c r="C665" s="237"/>
      <c r="D665" s="227" t="s">
        <v>141</v>
      </c>
      <c r="E665" s="238" t="s">
        <v>19</v>
      </c>
      <c r="F665" s="239" t="s">
        <v>83</v>
      </c>
      <c r="G665" s="237"/>
      <c r="H665" s="240">
        <v>1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141</v>
      </c>
      <c r="AU665" s="246" t="s">
        <v>85</v>
      </c>
      <c r="AV665" s="14" t="s">
        <v>85</v>
      </c>
      <c r="AW665" s="14" t="s">
        <v>37</v>
      </c>
      <c r="AX665" s="14" t="s">
        <v>75</v>
      </c>
      <c r="AY665" s="246" t="s">
        <v>130</v>
      </c>
    </row>
    <row r="666" s="15" customFormat="1">
      <c r="A666" s="15"/>
      <c r="B666" s="247"/>
      <c r="C666" s="248"/>
      <c r="D666" s="227" t="s">
        <v>141</v>
      </c>
      <c r="E666" s="249" t="s">
        <v>19</v>
      </c>
      <c r="F666" s="250" t="s">
        <v>145</v>
      </c>
      <c r="G666" s="248"/>
      <c r="H666" s="251">
        <v>3</v>
      </c>
      <c r="I666" s="252"/>
      <c r="J666" s="248"/>
      <c r="K666" s="248"/>
      <c r="L666" s="253"/>
      <c r="M666" s="254"/>
      <c r="N666" s="255"/>
      <c r="O666" s="255"/>
      <c r="P666" s="255"/>
      <c r="Q666" s="255"/>
      <c r="R666" s="255"/>
      <c r="S666" s="255"/>
      <c r="T666" s="256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7" t="s">
        <v>141</v>
      </c>
      <c r="AU666" s="257" t="s">
        <v>85</v>
      </c>
      <c r="AV666" s="15" t="s">
        <v>137</v>
      </c>
      <c r="AW666" s="15" t="s">
        <v>37</v>
      </c>
      <c r="AX666" s="15" t="s">
        <v>83</v>
      </c>
      <c r="AY666" s="257" t="s">
        <v>130</v>
      </c>
    </row>
    <row r="667" s="2" customFormat="1" ht="16.5" customHeight="1">
      <c r="A667" s="41"/>
      <c r="B667" s="42"/>
      <c r="C667" s="258" t="s">
        <v>533</v>
      </c>
      <c r="D667" s="258" t="s">
        <v>201</v>
      </c>
      <c r="E667" s="259" t="s">
        <v>534</v>
      </c>
      <c r="F667" s="260" t="s">
        <v>535</v>
      </c>
      <c r="G667" s="261" t="s">
        <v>516</v>
      </c>
      <c r="H667" s="262">
        <v>2</v>
      </c>
      <c r="I667" s="263"/>
      <c r="J667" s="264">
        <f>ROUND(I667*H667,2)</f>
        <v>0</v>
      </c>
      <c r="K667" s="260" t="s">
        <v>536</v>
      </c>
      <c r="L667" s="265"/>
      <c r="M667" s="266" t="s">
        <v>19</v>
      </c>
      <c r="N667" s="267" t="s">
        <v>46</v>
      </c>
      <c r="O667" s="87"/>
      <c r="P667" s="216">
        <f>O667*H667</f>
        <v>0</v>
      </c>
      <c r="Q667" s="216">
        <v>0.025999999999999999</v>
      </c>
      <c r="R667" s="216">
        <f>Q667*H667</f>
        <v>0.051999999999999998</v>
      </c>
      <c r="S667" s="216">
        <v>0</v>
      </c>
      <c r="T667" s="217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8" t="s">
        <v>192</v>
      </c>
      <c r="AT667" s="218" t="s">
        <v>201</v>
      </c>
      <c r="AU667" s="218" t="s">
        <v>85</v>
      </c>
      <c r="AY667" s="20" t="s">
        <v>130</v>
      </c>
      <c r="BE667" s="219">
        <f>IF(N667="základní",J667,0)</f>
        <v>0</v>
      </c>
      <c r="BF667" s="219">
        <f>IF(N667="snížená",J667,0)</f>
        <v>0</v>
      </c>
      <c r="BG667" s="219">
        <f>IF(N667="zákl. přenesená",J667,0)</f>
        <v>0</v>
      </c>
      <c r="BH667" s="219">
        <f>IF(N667="sníž. přenesená",J667,0)</f>
        <v>0</v>
      </c>
      <c r="BI667" s="219">
        <f>IF(N667="nulová",J667,0)</f>
        <v>0</v>
      </c>
      <c r="BJ667" s="20" t="s">
        <v>83</v>
      </c>
      <c r="BK667" s="219">
        <f>ROUND(I667*H667,2)</f>
        <v>0</v>
      </c>
      <c r="BL667" s="20" t="s">
        <v>137</v>
      </c>
      <c r="BM667" s="218" t="s">
        <v>537</v>
      </c>
    </row>
    <row r="668" s="13" customFormat="1">
      <c r="A668" s="13"/>
      <c r="B668" s="225"/>
      <c r="C668" s="226"/>
      <c r="D668" s="227" t="s">
        <v>141</v>
      </c>
      <c r="E668" s="228" t="s">
        <v>19</v>
      </c>
      <c r="F668" s="229" t="s">
        <v>142</v>
      </c>
      <c r="G668" s="226"/>
      <c r="H668" s="228" t="s">
        <v>19</v>
      </c>
      <c r="I668" s="230"/>
      <c r="J668" s="226"/>
      <c r="K668" s="226"/>
      <c r="L668" s="231"/>
      <c r="M668" s="232"/>
      <c r="N668" s="233"/>
      <c r="O668" s="233"/>
      <c r="P668" s="233"/>
      <c r="Q668" s="233"/>
      <c r="R668" s="233"/>
      <c r="S668" s="233"/>
      <c r="T668" s="23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5" t="s">
        <v>141</v>
      </c>
      <c r="AU668" s="235" t="s">
        <v>85</v>
      </c>
      <c r="AV668" s="13" t="s">
        <v>83</v>
      </c>
      <c r="AW668" s="13" t="s">
        <v>37</v>
      </c>
      <c r="AX668" s="13" t="s">
        <v>75</v>
      </c>
      <c r="AY668" s="235" t="s">
        <v>130</v>
      </c>
    </row>
    <row r="669" s="13" customFormat="1">
      <c r="A669" s="13"/>
      <c r="B669" s="225"/>
      <c r="C669" s="226"/>
      <c r="D669" s="227" t="s">
        <v>141</v>
      </c>
      <c r="E669" s="228" t="s">
        <v>19</v>
      </c>
      <c r="F669" s="229" t="s">
        <v>531</v>
      </c>
      <c r="G669" s="226"/>
      <c r="H669" s="228" t="s">
        <v>19</v>
      </c>
      <c r="I669" s="230"/>
      <c r="J669" s="226"/>
      <c r="K669" s="226"/>
      <c r="L669" s="231"/>
      <c r="M669" s="232"/>
      <c r="N669" s="233"/>
      <c r="O669" s="233"/>
      <c r="P669" s="233"/>
      <c r="Q669" s="233"/>
      <c r="R669" s="233"/>
      <c r="S669" s="233"/>
      <c r="T669" s="23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5" t="s">
        <v>141</v>
      </c>
      <c r="AU669" s="235" t="s">
        <v>85</v>
      </c>
      <c r="AV669" s="13" t="s">
        <v>83</v>
      </c>
      <c r="AW669" s="13" t="s">
        <v>37</v>
      </c>
      <c r="AX669" s="13" t="s">
        <v>75</v>
      </c>
      <c r="AY669" s="235" t="s">
        <v>130</v>
      </c>
    </row>
    <row r="670" s="14" customFormat="1">
      <c r="A670" s="14"/>
      <c r="B670" s="236"/>
      <c r="C670" s="237"/>
      <c r="D670" s="227" t="s">
        <v>141</v>
      </c>
      <c r="E670" s="238" t="s">
        <v>19</v>
      </c>
      <c r="F670" s="239" t="s">
        <v>85</v>
      </c>
      <c r="G670" s="237"/>
      <c r="H670" s="240">
        <v>2</v>
      </c>
      <c r="I670" s="241"/>
      <c r="J670" s="237"/>
      <c r="K670" s="237"/>
      <c r="L670" s="242"/>
      <c r="M670" s="243"/>
      <c r="N670" s="244"/>
      <c r="O670" s="244"/>
      <c r="P670" s="244"/>
      <c r="Q670" s="244"/>
      <c r="R670" s="244"/>
      <c r="S670" s="244"/>
      <c r="T670" s="24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6" t="s">
        <v>141</v>
      </c>
      <c r="AU670" s="246" t="s">
        <v>85</v>
      </c>
      <c r="AV670" s="14" t="s">
        <v>85</v>
      </c>
      <c r="AW670" s="14" t="s">
        <v>37</v>
      </c>
      <c r="AX670" s="14" t="s">
        <v>75</v>
      </c>
      <c r="AY670" s="246" t="s">
        <v>130</v>
      </c>
    </row>
    <row r="671" s="15" customFormat="1">
      <c r="A671" s="15"/>
      <c r="B671" s="247"/>
      <c r="C671" s="248"/>
      <c r="D671" s="227" t="s">
        <v>141</v>
      </c>
      <c r="E671" s="249" t="s">
        <v>19</v>
      </c>
      <c r="F671" s="250" t="s">
        <v>145</v>
      </c>
      <c r="G671" s="248"/>
      <c r="H671" s="251">
        <v>2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7" t="s">
        <v>141</v>
      </c>
      <c r="AU671" s="257" t="s">
        <v>85</v>
      </c>
      <c r="AV671" s="15" t="s">
        <v>137</v>
      </c>
      <c r="AW671" s="15" t="s">
        <v>37</v>
      </c>
      <c r="AX671" s="15" t="s">
        <v>83</v>
      </c>
      <c r="AY671" s="257" t="s">
        <v>130</v>
      </c>
    </row>
    <row r="672" s="2" customFormat="1" ht="16.5" customHeight="1">
      <c r="A672" s="41"/>
      <c r="B672" s="42"/>
      <c r="C672" s="258" t="s">
        <v>538</v>
      </c>
      <c r="D672" s="258" t="s">
        <v>201</v>
      </c>
      <c r="E672" s="259" t="s">
        <v>539</v>
      </c>
      <c r="F672" s="260" t="s">
        <v>540</v>
      </c>
      <c r="G672" s="261" t="s">
        <v>516</v>
      </c>
      <c r="H672" s="262">
        <v>1</v>
      </c>
      <c r="I672" s="263"/>
      <c r="J672" s="264">
        <f>ROUND(I672*H672,2)</f>
        <v>0</v>
      </c>
      <c r="K672" s="260" t="s">
        <v>536</v>
      </c>
      <c r="L672" s="265"/>
      <c r="M672" s="266" t="s">
        <v>19</v>
      </c>
      <c r="N672" s="267" t="s">
        <v>46</v>
      </c>
      <c r="O672" s="87"/>
      <c r="P672" s="216">
        <f>O672*H672</f>
        <v>0</v>
      </c>
      <c r="Q672" s="216">
        <v>0.025999999999999999</v>
      </c>
      <c r="R672" s="216">
        <f>Q672*H672</f>
        <v>0.025999999999999999</v>
      </c>
      <c r="S672" s="216">
        <v>0</v>
      </c>
      <c r="T672" s="217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18" t="s">
        <v>192</v>
      </c>
      <c r="AT672" s="218" t="s">
        <v>201</v>
      </c>
      <c r="AU672" s="218" t="s">
        <v>85</v>
      </c>
      <c r="AY672" s="20" t="s">
        <v>130</v>
      </c>
      <c r="BE672" s="219">
        <f>IF(N672="základní",J672,0)</f>
        <v>0</v>
      </c>
      <c r="BF672" s="219">
        <f>IF(N672="snížená",J672,0)</f>
        <v>0</v>
      </c>
      <c r="BG672" s="219">
        <f>IF(N672="zákl. přenesená",J672,0)</f>
        <v>0</v>
      </c>
      <c r="BH672" s="219">
        <f>IF(N672="sníž. přenesená",J672,0)</f>
        <v>0</v>
      </c>
      <c r="BI672" s="219">
        <f>IF(N672="nulová",J672,0)</f>
        <v>0</v>
      </c>
      <c r="BJ672" s="20" t="s">
        <v>83</v>
      </c>
      <c r="BK672" s="219">
        <f>ROUND(I672*H672,2)</f>
        <v>0</v>
      </c>
      <c r="BL672" s="20" t="s">
        <v>137</v>
      </c>
      <c r="BM672" s="218" t="s">
        <v>541</v>
      </c>
    </row>
    <row r="673" s="13" customFormat="1">
      <c r="A673" s="13"/>
      <c r="B673" s="225"/>
      <c r="C673" s="226"/>
      <c r="D673" s="227" t="s">
        <v>141</v>
      </c>
      <c r="E673" s="228" t="s">
        <v>19</v>
      </c>
      <c r="F673" s="229" t="s">
        <v>142</v>
      </c>
      <c r="G673" s="226"/>
      <c r="H673" s="228" t="s">
        <v>19</v>
      </c>
      <c r="I673" s="230"/>
      <c r="J673" s="226"/>
      <c r="K673" s="226"/>
      <c r="L673" s="231"/>
      <c r="M673" s="232"/>
      <c r="N673" s="233"/>
      <c r="O673" s="233"/>
      <c r="P673" s="233"/>
      <c r="Q673" s="233"/>
      <c r="R673" s="233"/>
      <c r="S673" s="233"/>
      <c r="T673" s="23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5" t="s">
        <v>141</v>
      </c>
      <c r="AU673" s="235" t="s">
        <v>85</v>
      </c>
      <c r="AV673" s="13" t="s">
        <v>83</v>
      </c>
      <c r="AW673" s="13" t="s">
        <v>37</v>
      </c>
      <c r="AX673" s="13" t="s">
        <v>75</v>
      </c>
      <c r="AY673" s="235" t="s">
        <v>130</v>
      </c>
    </row>
    <row r="674" s="13" customFormat="1">
      <c r="A674" s="13"/>
      <c r="B674" s="225"/>
      <c r="C674" s="226"/>
      <c r="D674" s="227" t="s">
        <v>141</v>
      </c>
      <c r="E674" s="228" t="s">
        <v>19</v>
      </c>
      <c r="F674" s="229" t="s">
        <v>532</v>
      </c>
      <c r="G674" s="226"/>
      <c r="H674" s="228" t="s">
        <v>19</v>
      </c>
      <c r="I674" s="230"/>
      <c r="J674" s="226"/>
      <c r="K674" s="226"/>
      <c r="L674" s="231"/>
      <c r="M674" s="232"/>
      <c r="N674" s="233"/>
      <c r="O674" s="233"/>
      <c r="P674" s="233"/>
      <c r="Q674" s="233"/>
      <c r="R674" s="233"/>
      <c r="S674" s="233"/>
      <c r="T674" s="23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5" t="s">
        <v>141</v>
      </c>
      <c r="AU674" s="235" t="s">
        <v>85</v>
      </c>
      <c r="AV674" s="13" t="s">
        <v>83</v>
      </c>
      <c r="AW674" s="13" t="s">
        <v>37</v>
      </c>
      <c r="AX674" s="13" t="s">
        <v>75</v>
      </c>
      <c r="AY674" s="235" t="s">
        <v>130</v>
      </c>
    </row>
    <row r="675" s="14" customFormat="1">
      <c r="A675" s="14"/>
      <c r="B675" s="236"/>
      <c r="C675" s="237"/>
      <c r="D675" s="227" t="s">
        <v>141</v>
      </c>
      <c r="E675" s="238" t="s">
        <v>19</v>
      </c>
      <c r="F675" s="239" t="s">
        <v>83</v>
      </c>
      <c r="G675" s="237"/>
      <c r="H675" s="240">
        <v>1</v>
      </c>
      <c r="I675" s="241"/>
      <c r="J675" s="237"/>
      <c r="K675" s="237"/>
      <c r="L675" s="242"/>
      <c r="M675" s="243"/>
      <c r="N675" s="244"/>
      <c r="O675" s="244"/>
      <c r="P675" s="244"/>
      <c r="Q675" s="244"/>
      <c r="R675" s="244"/>
      <c r="S675" s="244"/>
      <c r="T675" s="24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6" t="s">
        <v>141</v>
      </c>
      <c r="AU675" s="246" t="s">
        <v>85</v>
      </c>
      <c r="AV675" s="14" t="s">
        <v>85</v>
      </c>
      <c r="AW675" s="14" t="s">
        <v>37</v>
      </c>
      <c r="AX675" s="14" t="s">
        <v>75</v>
      </c>
      <c r="AY675" s="246" t="s">
        <v>130</v>
      </c>
    </row>
    <row r="676" s="15" customFormat="1">
      <c r="A676" s="15"/>
      <c r="B676" s="247"/>
      <c r="C676" s="248"/>
      <c r="D676" s="227" t="s">
        <v>141</v>
      </c>
      <c r="E676" s="249" t="s">
        <v>19</v>
      </c>
      <c r="F676" s="250" t="s">
        <v>145</v>
      </c>
      <c r="G676" s="248"/>
      <c r="H676" s="251">
        <v>1</v>
      </c>
      <c r="I676" s="252"/>
      <c r="J676" s="248"/>
      <c r="K676" s="248"/>
      <c r="L676" s="253"/>
      <c r="M676" s="254"/>
      <c r="N676" s="255"/>
      <c r="O676" s="255"/>
      <c r="P676" s="255"/>
      <c r="Q676" s="255"/>
      <c r="R676" s="255"/>
      <c r="S676" s="255"/>
      <c r="T676" s="256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57" t="s">
        <v>141</v>
      </c>
      <c r="AU676" s="257" t="s">
        <v>85</v>
      </c>
      <c r="AV676" s="15" t="s">
        <v>137</v>
      </c>
      <c r="AW676" s="15" t="s">
        <v>37</v>
      </c>
      <c r="AX676" s="15" t="s">
        <v>83</v>
      </c>
      <c r="AY676" s="257" t="s">
        <v>130</v>
      </c>
    </row>
    <row r="677" s="2" customFormat="1" ht="24.15" customHeight="1">
      <c r="A677" s="41"/>
      <c r="B677" s="42"/>
      <c r="C677" s="207" t="s">
        <v>542</v>
      </c>
      <c r="D677" s="207" t="s">
        <v>132</v>
      </c>
      <c r="E677" s="208" t="s">
        <v>543</v>
      </c>
      <c r="F677" s="209" t="s">
        <v>544</v>
      </c>
      <c r="G677" s="210" t="s">
        <v>516</v>
      </c>
      <c r="H677" s="211">
        <v>656.23400000000004</v>
      </c>
      <c r="I677" s="212"/>
      <c r="J677" s="213">
        <f>ROUND(I677*H677,2)</f>
        <v>0</v>
      </c>
      <c r="K677" s="209" t="s">
        <v>136</v>
      </c>
      <c r="L677" s="47"/>
      <c r="M677" s="214" t="s">
        <v>19</v>
      </c>
      <c r="N677" s="215" t="s">
        <v>46</v>
      </c>
      <c r="O677" s="87"/>
      <c r="P677" s="216">
        <f>O677*H677</f>
        <v>0</v>
      </c>
      <c r="Q677" s="216">
        <v>1.0000000000000001E-05</v>
      </c>
      <c r="R677" s="216">
        <f>Q677*H677</f>
        <v>0.0065623400000000007</v>
      </c>
      <c r="S677" s="216">
        <v>0</v>
      </c>
      <c r="T677" s="21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8" t="s">
        <v>137</v>
      </c>
      <c r="AT677" s="218" t="s">
        <v>132</v>
      </c>
      <c r="AU677" s="218" t="s">
        <v>85</v>
      </c>
      <c r="AY677" s="20" t="s">
        <v>130</v>
      </c>
      <c r="BE677" s="219">
        <f>IF(N677="základní",J677,0)</f>
        <v>0</v>
      </c>
      <c r="BF677" s="219">
        <f>IF(N677="snížená",J677,0)</f>
        <v>0</v>
      </c>
      <c r="BG677" s="219">
        <f>IF(N677="zákl. přenesená",J677,0)</f>
        <v>0</v>
      </c>
      <c r="BH677" s="219">
        <f>IF(N677="sníž. přenesená",J677,0)</f>
        <v>0</v>
      </c>
      <c r="BI677" s="219">
        <f>IF(N677="nulová",J677,0)</f>
        <v>0</v>
      </c>
      <c r="BJ677" s="20" t="s">
        <v>83</v>
      </c>
      <c r="BK677" s="219">
        <f>ROUND(I677*H677,2)</f>
        <v>0</v>
      </c>
      <c r="BL677" s="20" t="s">
        <v>137</v>
      </c>
      <c r="BM677" s="218" t="s">
        <v>545</v>
      </c>
    </row>
    <row r="678" s="2" customFormat="1">
      <c r="A678" s="41"/>
      <c r="B678" s="42"/>
      <c r="C678" s="43"/>
      <c r="D678" s="220" t="s">
        <v>139</v>
      </c>
      <c r="E678" s="43"/>
      <c r="F678" s="221" t="s">
        <v>546</v>
      </c>
      <c r="G678" s="43"/>
      <c r="H678" s="43"/>
      <c r="I678" s="222"/>
      <c r="J678" s="43"/>
      <c r="K678" s="43"/>
      <c r="L678" s="47"/>
      <c r="M678" s="223"/>
      <c r="N678" s="224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139</v>
      </c>
      <c r="AU678" s="20" t="s">
        <v>85</v>
      </c>
    </row>
    <row r="679" s="13" customFormat="1">
      <c r="A679" s="13"/>
      <c r="B679" s="225"/>
      <c r="C679" s="226"/>
      <c r="D679" s="227" t="s">
        <v>141</v>
      </c>
      <c r="E679" s="228" t="s">
        <v>19</v>
      </c>
      <c r="F679" s="229" t="s">
        <v>142</v>
      </c>
      <c r="G679" s="226"/>
      <c r="H679" s="228" t="s">
        <v>19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5" t="s">
        <v>141</v>
      </c>
      <c r="AU679" s="235" t="s">
        <v>85</v>
      </c>
      <c r="AV679" s="13" t="s">
        <v>83</v>
      </c>
      <c r="AW679" s="13" t="s">
        <v>37</v>
      </c>
      <c r="AX679" s="13" t="s">
        <v>75</v>
      </c>
      <c r="AY679" s="235" t="s">
        <v>130</v>
      </c>
    </row>
    <row r="680" s="13" customFormat="1">
      <c r="A680" s="13"/>
      <c r="B680" s="225"/>
      <c r="C680" s="226"/>
      <c r="D680" s="227" t="s">
        <v>141</v>
      </c>
      <c r="E680" s="228" t="s">
        <v>19</v>
      </c>
      <c r="F680" s="229" t="s">
        <v>240</v>
      </c>
      <c r="G680" s="226"/>
      <c r="H680" s="228" t="s">
        <v>19</v>
      </c>
      <c r="I680" s="230"/>
      <c r="J680" s="226"/>
      <c r="K680" s="226"/>
      <c r="L680" s="231"/>
      <c r="M680" s="232"/>
      <c r="N680" s="233"/>
      <c r="O680" s="233"/>
      <c r="P680" s="233"/>
      <c r="Q680" s="233"/>
      <c r="R680" s="233"/>
      <c r="S680" s="233"/>
      <c r="T680" s="234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5" t="s">
        <v>141</v>
      </c>
      <c r="AU680" s="235" t="s">
        <v>85</v>
      </c>
      <c r="AV680" s="13" t="s">
        <v>83</v>
      </c>
      <c r="AW680" s="13" t="s">
        <v>37</v>
      </c>
      <c r="AX680" s="13" t="s">
        <v>75</v>
      </c>
      <c r="AY680" s="235" t="s">
        <v>130</v>
      </c>
    </row>
    <row r="681" s="13" customFormat="1">
      <c r="A681" s="13"/>
      <c r="B681" s="225"/>
      <c r="C681" s="226"/>
      <c r="D681" s="227" t="s">
        <v>141</v>
      </c>
      <c r="E681" s="228" t="s">
        <v>19</v>
      </c>
      <c r="F681" s="229" t="s">
        <v>241</v>
      </c>
      <c r="G681" s="226"/>
      <c r="H681" s="228" t="s">
        <v>19</v>
      </c>
      <c r="I681" s="230"/>
      <c r="J681" s="226"/>
      <c r="K681" s="226"/>
      <c r="L681" s="231"/>
      <c r="M681" s="232"/>
      <c r="N681" s="233"/>
      <c r="O681" s="233"/>
      <c r="P681" s="233"/>
      <c r="Q681" s="233"/>
      <c r="R681" s="233"/>
      <c r="S681" s="233"/>
      <c r="T681" s="23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5" t="s">
        <v>141</v>
      </c>
      <c r="AU681" s="235" t="s">
        <v>85</v>
      </c>
      <c r="AV681" s="13" t="s">
        <v>83</v>
      </c>
      <c r="AW681" s="13" t="s">
        <v>37</v>
      </c>
      <c r="AX681" s="13" t="s">
        <v>75</v>
      </c>
      <c r="AY681" s="235" t="s">
        <v>130</v>
      </c>
    </row>
    <row r="682" s="13" customFormat="1">
      <c r="A682" s="13"/>
      <c r="B682" s="225"/>
      <c r="C682" s="226"/>
      <c r="D682" s="227" t="s">
        <v>141</v>
      </c>
      <c r="E682" s="228" t="s">
        <v>19</v>
      </c>
      <c r="F682" s="229" t="s">
        <v>294</v>
      </c>
      <c r="G682" s="226"/>
      <c r="H682" s="228" t="s">
        <v>19</v>
      </c>
      <c r="I682" s="230"/>
      <c r="J682" s="226"/>
      <c r="K682" s="226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141</v>
      </c>
      <c r="AU682" s="235" t="s">
        <v>85</v>
      </c>
      <c r="AV682" s="13" t="s">
        <v>83</v>
      </c>
      <c r="AW682" s="13" t="s">
        <v>37</v>
      </c>
      <c r="AX682" s="13" t="s">
        <v>75</v>
      </c>
      <c r="AY682" s="235" t="s">
        <v>130</v>
      </c>
    </row>
    <row r="683" s="14" customFormat="1">
      <c r="A683" s="14"/>
      <c r="B683" s="236"/>
      <c r="C683" s="237"/>
      <c r="D683" s="227" t="s">
        <v>141</v>
      </c>
      <c r="E683" s="238" t="s">
        <v>19</v>
      </c>
      <c r="F683" s="239" t="s">
        <v>547</v>
      </c>
      <c r="G683" s="237"/>
      <c r="H683" s="240">
        <v>65.332999999999998</v>
      </c>
      <c r="I683" s="241"/>
      <c r="J683" s="237"/>
      <c r="K683" s="237"/>
      <c r="L683" s="242"/>
      <c r="M683" s="243"/>
      <c r="N683" s="244"/>
      <c r="O683" s="244"/>
      <c r="P683" s="244"/>
      <c r="Q683" s="244"/>
      <c r="R683" s="244"/>
      <c r="S683" s="244"/>
      <c r="T683" s="24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6" t="s">
        <v>141</v>
      </c>
      <c r="AU683" s="246" t="s">
        <v>85</v>
      </c>
      <c r="AV683" s="14" t="s">
        <v>85</v>
      </c>
      <c r="AW683" s="14" t="s">
        <v>37</v>
      </c>
      <c r="AX683" s="14" t="s">
        <v>75</v>
      </c>
      <c r="AY683" s="246" t="s">
        <v>130</v>
      </c>
    </row>
    <row r="684" s="16" customFormat="1">
      <c r="A684" s="16"/>
      <c r="B684" s="268"/>
      <c r="C684" s="269"/>
      <c r="D684" s="227" t="s">
        <v>141</v>
      </c>
      <c r="E684" s="270" t="s">
        <v>19</v>
      </c>
      <c r="F684" s="271" t="s">
        <v>245</v>
      </c>
      <c r="G684" s="269"/>
      <c r="H684" s="272">
        <v>65.332999999999998</v>
      </c>
      <c r="I684" s="273"/>
      <c r="J684" s="269"/>
      <c r="K684" s="269"/>
      <c r="L684" s="274"/>
      <c r="M684" s="275"/>
      <c r="N684" s="276"/>
      <c r="O684" s="276"/>
      <c r="P684" s="276"/>
      <c r="Q684" s="276"/>
      <c r="R684" s="276"/>
      <c r="S684" s="276"/>
      <c r="T684" s="277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T684" s="278" t="s">
        <v>141</v>
      </c>
      <c r="AU684" s="278" t="s">
        <v>85</v>
      </c>
      <c r="AV684" s="16" t="s">
        <v>157</v>
      </c>
      <c r="AW684" s="16" t="s">
        <v>37</v>
      </c>
      <c r="AX684" s="16" t="s">
        <v>75</v>
      </c>
      <c r="AY684" s="278" t="s">
        <v>130</v>
      </c>
    </row>
    <row r="685" s="13" customFormat="1">
      <c r="A685" s="13"/>
      <c r="B685" s="225"/>
      <c r="C685" s="226"/>
      <c r="D685" s="227" t="s">
        <v>141</v>
      </c>
      <c r="E685" s="228" t="s">
        <v>19</v>
      </c>
      <c r="F685" s="229" t="s">
        <v>310</v>
      </c>
      <c r="G685" s="226"/>
      <c r="H685" s="228" t="s">
        <v>19</v>
      </c>
      <c r="I685" s="230"/>
      <c r="J685" s="226"/>
      <c r="K685" s="226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141</v>
      </c>
      <c r="AU685" s="235" t="s">
        <v>85</v>
      </c>
      <c r="AV685" s="13" t="s">
        <v>83</v>
      </c>
      <c r="AW685" s="13" t="s">
        <v>37</v>
      </c>
      <c r="AX685" s="13" t="s">
        <v>75</v>
      </c>
      <c r="AY685" s="235" t="s">
        <v>130</v>
      </c>
    </row>
    <row r="686" s="13" customFormat="1">
      <c r="A686" s="13"/>
      <c r="B686" s="225"/>
      <c r="C686" s="226"/>
      <c r="D686" s="227" t="s">
        <v>141</v>
      </c>
      <c r="E686" s="228" t="s">
        <v>19</v>
      </c>
      <c r="F686" s="229" t="s">
        <v>351</v>
      </c>
      <c r="G686" s="226"/>
      <c r="H686" s="228" t="s">
        <v>19</v>
      </c>
      <c r="I686" s="230"/>
      <c r="J686" s="226"/>
      <c r="K686" s="226"/>
      <c r="L686" s="231"/>
      <c r="M686" s="232"/>
      <c r="N686" s="233"/>
      <c r="O686" s="233"/>
      <c r="P686" s="233"/>
      <c r="Q686" s="233"/>
      <c r="R686" s="233"/>
      <c r="S686" s="233"/>
      <c r="T686" s="23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5" t="s">
        <v>141</v>
      </c>
      <c r="AU686" s="235" t="s">
        <v>85</v>
      </c>
      <c r="AV686" s="13" t="s">
        <v>83</v>
      </c>
      <c r="AW686" s="13" t="s">
        <v>37</v>
      </c>
      <c r="AX686" s="13" t="s">
        <v>75</v>
      </c>
      <c r="AY686" s="235" t="s">
        <v>130</v>
      </c>
    </row>
    <row r="687" s="14" customFormat="1">
      <c r="A687" s="14"/>
      <c r="B687" s="236"/>
      <c r="C687" s="237"/>
      <c r="D687" s="227" t="s">
        <v>141</v>
      </c>
      <c r="E687" s="238" t="s">
        <v>19</v>
      </c>
      <c r="F687" s="239" t="s">
        <v>548</v>
      </c>
      <c r="G687" s="237"/>
      <c r="H687" s="240">
        <v>11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6" t="s">
        <v>141</v>
      </c>
      <c r="AU687" s="246" t="s">
        <v>85</v>
      </c>
      <c r="AV687" s="14" t="s">
        <v>85</v>
      </c>
      <c r="AW687" s="14" t="s">
        <v>37</v>
      </c>
      <c r="AX687" s="14" t="s">
        <v>75</v>
      </c>
      <c r="AY687" s="246" t="s">
        <v>130</v>
      </c>
    </row>
    <row r="688" s="16" customFormat="1">
      <c r="A688" s="16"/>
      <c r="B688" s="268"/>
      <c r="C688" s="269"/>
      <c r="D688" s="227" t="s">
        <v>141</v>
      </c>
      <c r="E688" s="270" t="s">
        <v>19</v>
      </c>
      <c r="F688" s="271" t="s">
        <v>245</v>
      </c>
      <c r="G688" s="269"/>
      <c r="H688" s="272">
        <v>11</v>
      </c>
      <c r="I688" s="273"/>
      <c r="J688" s="269"/>
      <c r="K688" s="269"/>
      <c r="L688" s="274"/>
      <c r="M688" s="275"/>
      <c r="N688" s="276"/>
      <c r="O688" s="276"/>
      <c r="P688" s="276"/>
      <c r="Q688" s="276"/>
      <c r="R688" s="276"/>
      <c r="S688" s="276"/>
      <c r="T688" s="277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T688" s="278" t="s">
        <v>141</v>
      </c>
      <c r="AU688" s="278" t="s">
        <v>85</v>
      </c>
      <c r="AV688" s="16" t="s">
        <v>157</v>
      </c>
      <c r="AW688" s="16" t="s">
        <v>37</v>
      </c>
      <c r="AX688" s="16" t="s">
        <v>75</v>
      </c>
      <c r="AY688" s="278" t="s">
        <v>130</v>
      </c>
    </row>
    <row r="689" s="13" customFormat="1">
      <c r="A689" s="13"/>
      <c r="B689" s="225"/>
      <c r="C689" s="226"/>
      <c r="D689" s="227" t="s">
        <v>141</v>
      </c>
      <c r="E689" s="228" t="s">
        <v>19</v>
      </c>
      <c r="F689" s="229" t="s">
        <v>142</v>
      </c>
      <c r="G689" s="226"/>
      <c r="H689" s="228" t="s">
        <v>19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141</v>
      </c>
      <c r="AU689" s="235" t="s">
        <v>85</v>
      </c>
      <c r="AV689" s="13" t="s">
        <v>83</v>
      </c>
      <c r="AW689" s="13" t="s">
        <v>37</v>
      </c>
      <c r="AX689" s="13" t="s">
        <v>75</v>
      </c>
      <c r="AY689" s="235" t="s">
        <v>130</v>
      </c>
    </row>
    <row r="690" s="13" customFormat="1">
      <c r="A690" s="13"/>
      <c r="B690" s="225"/>
      <c r="C690" s="226"/>
      <c r="D690" s="227" t="s">
        <v>141</v>
      </c>
      <c r="E690" s="228" t="s">
        <v>19</v>
      </c>
      <c r="F690" s="229" t="s">
        <v>246</v>
      </c>
      <c r="G690" s="226"/>
      <c r="H690" s="228" t="s">
        <v>19</v>
      </c>
      <c r="I690" s="230"/>
      <c r="J690" s="226"/>
      <c r="K690" s="226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141</v>
      </c>
      <c r="AU690" s="235" t="s">
        <v>85</v>
      </c>
      <c r="AV690" s="13" t="s">
        <v>83</v>
      </c>
      <c r="AW690" s="13" t="s">
        <v>37</v>
      </c>
      <c r="AX690" s="13" t="s">
        <v>75</v>
      </c>
      <c r="AY690" s="235" t="s">
        <v>130</v>
      </c>
    </row>
    <row r="691" s="13" customFormat="1">
      <c r="A691" s="13"/>
      <c r="B691" s="225"/>
      <c r="C691" s="226"/>
      <c r="D691" s="227" t="s">
        <v>141</v>
      </c>
      <c r="E691" s="228" t="s">
        <v>19</v>
      </c>
      <c r="F691" s="229" t="s">
        <v>247</v>
      </c>
      <c r="G691" s="226"/>
      <c r="H691" s="228" t="s">
        <v>19</v>
      </c>
      <c r="I691" s="230"/>
      <c r="J691" s="226"/>
      <c r="K691" s="226"/>
      <c r="L691" s="231"/>
      <c r="M691" s="232"/>
      <c r="N691" s="233"/>
      <c r="O691" s="233"/>
      <c r="P691" s="233"/>
      <c r="Q691" s="233"/>
      <c r="R691" s="233"/>
      <c r="S691" s="233"/>
      <c r="T691" s="23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5" t="s">
        <v>141</v>
      </c>
      <c r="AU691" s="235" t="s">
        <v>85</v>
      </c>
      <c r="AV691" s="13" t="s">
        <v>83</v>
      </c>
      <c r="AW691" s="13" t="s">
        <v>37</v>
      </c>
      <c r="AX691" s="13" t="s">
        <v>75</v>
      </c>
      <c r="AY691" s="235" t="s">
        <v>130</v>
      </c>
    </row>
    <row r="692" s="13" customFormat="1">
      <c r="A692" s="13"/>
      <c r="B692" s="225"/>
      <c r="C692" s="226"/>
      <c r="D692" s="227" t="s">
        <v>141</v>
      </c>
      <c r="E692" s="228" t="s">
        <v>19</v>
      </c>
      <c r="F692" s="229" t="s">
        <v>549</v>
      </c>
      <c r="G692" s="226"/>
      <c r="H692" s="228" t="s">
        <v>19</v>
      </c>
      <c r="I692" s="230"/>
      <c r="J692" s="226"/>
      <c r="K692" s="226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141</v>
      </c>
      <c r="AU692" s="235" t="s">
        <v>85</v>
      </c>
      <c r="AV692" s="13" t="s">
        <v>83</v>
      </c>
      <c r="AW692" s="13" t="s">
        <v>37</v>
      </c>
      <c r="AX692" s="13" t="s">
        <v>75</v>
      </c>
      <c r="AY692" s="235" t="s">
        <v>130</v>
      </c>
    </row>
    <row r="693" s="14" customFormat="1">
      <c r="A693" s="14"/>
      <c r="B693" s="236"/>
      <c r="C693" s="237"/>
      <c r="D693" s="227" t="s">
        <v>141</v>
      </c>
      <c r="E693" s="238" t="s">
        <v>19</v>
      </c>
      <c r="F693" s="239" t="s">
        <v>550</v>
      </c>
      <c r="G693" s="237"/>
      <c r="H693" s="240">
        <v>181.36699999999999</v>
      </c>
      <c r="I693" s="241"/>
      <c r="J693" s="237"/>
      <c r="K693" s="237"/>
      <c r="L693" s="242"/>
      <c r="M693" s="243"/>
      <c r="N693" s="244"/>
      <c r="O693" s="244"/>
      <c r="P693" s="244"/>
      <c r="Q693" s="244"/>
      <c r="R693" s="244"/>
      <c r="S693" s="244"/>
      <c r="T693" s="24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6" t="s">
        <v>141</v>
      </c>
      <c r="AU693" s="246" t="s">
        <v>85</v>
      </c>
      <c r="AV693" s="14" t="s">
        <v>85</v>
      </c>
      <c r="AW693" s="14" t="s">
        <v>37</v>
      </c>
      <c r="AX693" s="14" t="s">
        <v>75</v>
      </c>
      <c r="AY693" s="246" t="s">
        <v>130</v>
      </c>
    </row>
    <row r="694" s="13" customFormat="1">
      <c r="A694" s="13"/>
      <c r="B694" s="225"/>
      <c r="C694" s="226"/>
      <c r="D694" s="227" t="s">
        <v>141</v>
      </c>
      <c r="E694" s="228" t="s">
        <v>19</v>
      </c>
      <c r="F694" s="229" t="s">
        <v>251</v>
      </c>
      <c r="G694" s="226"/>
      <c r="H694" s="228" t="s">
        <v>19</v>
      </c>
      <c r="I694" s="230"/>
      <c r="J694" s="226"/>
      <c r="K694" s="226"/>
      <c r="L694" s="231"/>
      <c r="M694" s="232"/>
      <c r="N694" s="233"/>
      <c r="O694" s="233"/>
      <c r="P694" s="233"/>
      <c r="Q694" s="233"/>
      <c r="R694" s="233"/>
      <c r="S694" s="233"/>
      <c r="T694" s="23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5" t="s">
        <v>141</v>
      </c>
      <c r="AU694" s="235" t="s">
        <v>85</v>
      </c>
      <c r="AV694" s="13" t="s">
        <v>83</v>
      </c>
      <c r="AW694" s="13" t="s">
        <v>37</v>
      </c>
      <c r="AX694" s="13" t="s">
        <v>75</v>
      </c>
      <c r="AY694" s="235" t="s">
        <v>130</v>
      </c>
    </row>
    <row r="695" s="14" customFormat="1">
      <c r="A695" s="14"/>
      <c r="B695" s="236"/>
      <c r="C695" s="237"/>
      <c r="D695" s="227" t="s">
        <v>141</v>
      </c>
      <c r="E695" s="238" t="s">
        <v>19</v>
      </c>
      <c r="F695" s="239" t="s">
        <v>551</v>
      </c>
      <c r="G695" s="237"/>
      <c r="H695" s="240">
        <v>34.667000000000002</v>
      </c>
      <c r="I695" s="241"/>
      <c r="J695" s="237"/>
      <c r="K695" s="237"/>
      <c r="L695" s="242"/>
      <c r="M695" s="243"/>
      <c r="N695" s="244"/>
      <c r="O695" s="244"/>
      <c r="P695" s="244"/>
      <c r="Q695" s="244"/>
      <c r="R695" s="244"/>
      <c r="S695" s="244"/>
      <c r="T695" s="245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6" t="s">
        <v>141</v>
      </c>
      <c r="AU695" s="246" t="s">
        <v>85</v>
      </c>
      <c r="AV695" s="14" t="s">
        <v>85</v>
      </c>
      <c r="AW695" s="14" t="s">
        <v>37</v>
      </c>
      <c r="AX695" s="14" t="s">
        <v>75</v>
      </c>
      <c r="AY695" s="246" t="s">
        <v>130</v>
      </c>
    </row>
    <row r="696" s="13" customFormat="1">
      <c r="A696" s="13"/>
      <c r="B696" s="225"/>
      <c r="C696" s="226"/>
      <c r="D696" s="227" t="s">
        <v>141</v>
      </c>
      <c r="E696" s="228" t="s">
        <v>19</v>
      </c>
      <c r="F696" s="229" t="s">
        <v>552</v>
      </c>
      <c r="G696" s="226"/>
      <c r="H696" s="228" t="s">
        <v>19</v>
      </c>
      <c r="I696" s="230"/>
      <c r="J696" s="226"/>
      <c r="K696" s="226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141</v>
      </c>
      <c r="AU696" s="235" t="s">
        <v>85</v>
      </c>
      <c r="AV696" s="13" t="s">
        <v>83</v>
      </c>
      <c r="AW696" s="13" t="s">
        <v>37</v>
      </c>
      <c r="AX696" s="13" t="s">
        <v>75</v>
      </c>
      <c r="AY696" s="235" t="s">
        <v>130</v>
      </c>
    </row>
    <row r="697" s="14" customFormat="1">
      <c r="A697" s="14"/>
      <c r="B697" s="236"/>
      <c r="C697" s="237"/>
      <c r="D697" s="227" t="s">
        <v>141</v>
      </c>
      <c r="E697" s="238" t="s">
        <v>19</v>
      </c>
      <c r="F697" s="239" t="s">
        <v>550</v>
      </c>
      <c r="G697" s="237"/>
      <c r="H697" s="240">
        <v>181.36699999999999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6" t="s">
        <v>141</v>
      </c>
      <c r="AU697" s="246" t="s">
        <v>85</v>
      </c>
      <c r="AV697" s="14" t="s">
        <v>85</v>
      </c>
      <c r="AW697" s="14" t="s">
        <v>37</v>
      </c>
      <c r="AX697" s="14" t="s">
        <v>75</v>
      </c>
      <c r="AY697" s="246" t="s">
        <v>130</v>
      </c>
    </row>
    <row r="698" s="16" customFormat="1">
      <c r="A698" s="16"/>
      <c r="B698" s="268"/>
      <c r="C698" s="269"/>
      <c r="D698" s="227" t="s">
        <v>141</v>
      </c>
      <c r="E698" s="270" t="s">
        <v>19</v>
      </c>
      <c r="F698" s="271" t="s">
        <v>245</v>
      </c>
      <c r="G698" s="269"/>
      <c r="H698" s="272">
        <v>397.40099999999995</v>
      </c>
      <c r="I698" s="273"/>
      <c r="J698" s="269"/>
      <c r="K698" s="269"/>
      <c r="L698" s="274"/>
      <c r="M698" s="275"/>
      <c r="N698" s="276"/>
      <c r="O698" s="276"/>
      <c r="P698" s="276"/>
      <c r="Q698" s="276"/>
      <c r="R698" s="276"/>
      <c r="S698" s="276"/>
      <c r="T698" s="277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78" t="s">
        <v>141</v>
      </c>
      <c r="AU698" s="278" t="s">
        <v>85</v>
      </c>
      <c r="AV698" s="16" t="s">
        <v>157</v>
      </c>
      <c r="AW698" s="16" t="s">
        <v>37</v>
      </c>
      <c r="AX698" s="16" t="s">
        <v>75</v>
      </c>
      <c r="AY698" s="278" t="s">
        <v>130</v>
      </c>
    </row>
    <row r="699" s="13" customFormat="1">
      <c r="A699" s="13"/>
      <c r="B699" s="225"/>
      <c r="C699" s="226"/>
      <c r="D699" s="227" t="s">
        <v>141</v>
      </c>
      <c r="E699" s="228" t="s">
        <v>19</v>
      </c>
      <c r="F699" s="229" t="s">
        <v>142</v>
      </c>
      <c r="G699" s="226"/>
      <c r="H699" s="228" t="s">
        <v>19</v>
      </c>
      <c r="I699" s="230"/>
      <c r="J699" s="226"/>
      <c r="K699" s="226"/>
      <c r="L699" s="231"/>
      <c r="M699" s="232"/>
      <c r="N699" s="233"/>
      <c r="O699" s="233"/>
      <c r="P699" s="233"/>
      <c r="Q699" s="233"/>
      <c r="R699" s="233"/>
      <c r="S699" s="233"/>
      <c r="T699" s="234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5" t="s">
        <v>141</v>
      </c>
      <c r="AU699" s="235" t="s">
        <v>85</v>
      </c>
      <c r="AV699" s="13" t="s">
        <v>83</v>
      </c>
      <c r="AW699" s="13" t="s">
        <v>37</v>
      </c>
      <c r="AX699" s="13" t="s">
        <v>75</v>
      </c>
      <c r="AY699" s="235" t="s">
        <v>130</v>
      </c>
    </row>
    <row r="700" s="13" customFormat="1">
      <c r="A700" s="13"/>
      <c r="B700" s="225"/>
      <c r="C700" s="226"/>
      <c r="D700" s="227" t="s">
        <v>141</v>
      </c>
      <c r="E700" s="228" t="s">
        <v>19</v>
      </c>
      <c r="F700" s="229" t="s">
        <v>240</v>
      </c>
      <c r="G700" s="226"/>
      <c r="H700" s="228" t="s">
        <v>19</v>
      </c>
      <c r="I700" s="230"/>
      <c r="J700" s="226"/>
      <c r="K700" s="226"/>
      <c r="L700" s="231"/>
      <c r="M700" s="232"/>
      <c r="N700" s="233"/>
      <c r="O700" s="233"/>
      <c r="P700" s="233"/>
      <c r="Q700" s="233"/>
      <c r="R700" s="233"/>
      <c r="S700" s="233"/>
      <c r="T700" s="23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5" t="s">
        <v>141</v>
      </c>
      <c r="AU700" s="235" t="s">
        <v>85</v>
      </c>
      <c r="AV700" s="13" t="s">
        <v>83</v>
      </c>
      <c r="AW700" s="13" t="s">
        <v>37</v>
      </c>
      <c r="AX700" s="13" t="s">
        <v>75</v>
      </c>
      <c r="AY700" s="235" t="s">
        <v>130</v>
      </c>
    </row>
    <row r="701" s="13" customFormat="1">
      <c r="A701" s="13"/>
      <c r="B701" s="225"/>
      <c r="C701" s="226"/>
      <c r="D701" s="227" t="s">
        <v>141</v>
      </c>
      <c r="E701" s="228" t="s">
        <v>19</v>
      </c>
      <c r="F701" s="229" t="s">
        <v>251</v>
      </c>
      <c r="G701" s="226"/>
      <c r="H701" s="228" t="s">
        <v>19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141</v>
      </c>
      <c r="AU701" s="235" t="s">
        <v>85</v>
      </c>
      <c r="AV701" s="13" t="s">
        <v>83</v>
      </c>
      <c r="AW701" s="13" t="s">
        <v>37</v>
      </c>
      <c r="AX701" s="13" t="s">
        <v>75</v>
      </c>
      <c r="AY701" s="235" t="s">
        <v>130</v>
      </c>
    </row>
    <row r="702" s="13" customFormat="1">
      <c r="A702" s="13"/>
      <c r="B702" s="225"/>
      <c r="C702" s="226"/>
      <c r="D702" s="227" t="s">
        <v>141</v>
      </c>
      <c r="E702" s="228" t="s">
        <v>19</v>
      </c>
      <c r="F702" s="229" t="s">
        <v>252</v>
      </c>
      <c r="G702" s="226"/>
      <c r="H702" s="228" t="s">
        <v>19</v>
      </c>
      <c r="I702" s="230"/>
      <c r="J702" s="226"/>
      <c r="K702" s="226"/>
      <c r="L702" s="231"/>
      <c r="M702" s="232"/>
      <c r="N702" s="233"/>
      <c r="O702" s="233"/>
      <c r="P702" s="233"/>
      <c r="Q702" s="233"/>
      <c r="R702" s="233"/>
      <c r="S702" s="233"/>
      <c r="T702" s="23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5" t="s">
        <v>141</v>
      </c>
      <c r="AU702" s="235" t="s">
        <v>85</v>
      </c>
      <c r="AV702" s="13" t="s">
        <v>83</v>
      </c>
      <c r="AW702" s="13" t="s">
        <v>37</v>
      </c>
      <c r="AX702" s="13" t="s">
        <v>75</v>
      </c>
      <c r="AY702" s="235" t="s">
        <v>130</v>
      </c>
    </row>
    <row r="703" s="13" customFormat="1">
      <c r="A703" s="13"/>
      <c r="B703" s="225"/>
      <c r="C703" s="226"/>
      <c r="D703" s="227" t="s">
        <v>141</v>
      </c>
      <c r="E703" s="228" t="s">
        <v>19</v>
      </c>
      <c r="F703" s="229" t="s">
        <v>279</v>
      </c>
      <c r="G703" s="226"/>
      <c r="H703" s="228" t="s">
        <v>19</v>
      </c>
      <c r="I703" s="230"/>
      <c r="J703" s="226"/>
      <c r="K703" s="226"/>
      <c r="L703" s="231"/>
      <c r="M703" s="232"/>
      <c r="N703" s="233"/>
      <c r="O703" s="233"/>
      <c r="P703" s="233"/>
      <c r="Q703" s="233"/>
      <c r="R703" s="233"/>
      <c r="S703" s="233"/>
      <c r="T703" s="23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5" t="s">
        <v>141</v>
      </c>
      <c r="AU703" s="235" t="s">
        <v>85</v>
      </c>
      <c r="AV703" s="13" t="s">
        <v>83</v>
      </c>
      <c r="AW703" s="13" t="s">
        <v>37</v>
      </c>
      <c r="AX703" s="13" t="s">
        <v>75</v>
      </c>
      <c r="AY703" s="235" t="s">
        <v>130</v>
      </c>
    </row>
    <row r="704" s="13" customFormat="1">
      <c r="A704" s="13"/>
      <c r="B704" s="225"/>
      <c r="C704" s="226"/>
      <c r="D704" s="227" t="s">
        <v>141</v>
      </c>
      <c r="E704" s="228" t="s">
        <v>19</v>
      </c>
      <c r="F704" s="229" t="s">
        <v>298</v>
      </c>
      <c r="G704" s="226"/>
      <c r="H704" s="228" t="s">
        <v>19</v>
      </c>
      <c r="I704" s="230"/>
      <c r="J704" s="226"/>
      <c r="K704" s="226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141</v>
      </c>
      <c r="AU704" s="235" t="s">
        <v>85</v>
      </c>
      <c r="AV704" s="13" t="s">
        <v>83</v>
      </c>
      <c r="AW704" s="13" t="s">
        <v>37</v>
      </c>
      <c r="AX704" s="13" t="s">
        <v>75</v>
      </c>
      <c r="AY704" s="235" t="s">
        <v>130</v>
      </c>
    </row>
    <row r="705" s="14" customFormat="1">
      <c r="A705" s="14"/>
      <c r="B705" s="236"/>
      <c r="C705" s="237"/>
      <c r="D705" s="227" t="s">
        <v>141</v>
      </c>
      <c r="E705" s="238" t="s">
        <v>19</v>
      </c>
      <c r="F705" s="239" t="s">
        <v>553</v>
      </c>
      <c r="G705" s="237"/>
      <c r="H705" s="240">
        <v>182.5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6" t="s">
        <v>141</v>
      </c>
      <c r="AU705" s="246" t="s">
        <v>85</v>
      </c>
      <c r="AV705" s="14" t="s">
        <v>85</v>
      </c>
      <c r="AW705" s="14" t="s">
        <v>37</v>
      </c>
      <c r="AX705" s="14" t="s">
        <v>75</v>
      </c>
      <c r="AY705" s="246" t="s">
        <v>130</v>
      </c>
    </row>
    <row r="706" s="16" customFormat="1">
      <c r="A706" s="16"/>
      <c r="B706" s="268"/>
      <c r="C706" s="269"/>
      <c r="D706" s="227" t="s">
        <v>141</v>
      </c>
      <c r="E706" s="270" t="s">
        <v>19</v>
      </c>
      <c r="F706" s="271" t="s">
        <v>245</v>
      </c>
      <c r="G706" s="269"/>
      <c r="H706" s="272">
        <v>182.5</v>
      </c>
      <c r="I706" s="273"/>
      <c r="J706" s="269"/>
      <c r="K706" s="269"/>
      <c r="L706" s="274"/>
      <c r="M706" s="275"/>
      <c r="N706" s="276"/>
      <c r="O706" s="276"/>
      <c r="P706" s="276"/>
      <c r="Q706" s="276"/>
      <c r="R706" s="276"/>
      <c r="S706" s="276"/>
      <c r="T706" s="277"/>
      <c r="U706" s="16"/>
      <c r="V706" s="16"/>
      <c r="W706" s="16"/>
      <c r="X706" s="16"/>
      <c r="Y706" s="16"/>
      <c r="Z706" s="16"/>
      <c r="AA706" s="16"/>
      <c r="AB706" s="16"/>
      <c r="AC706" s="16"/>
      <c r="AD706" s="16"/>
      <c r="AE706" s="16"/>
      <c r="AT706" s="278" t="s">
        <v>141</v>
      </c>
      <c r="AU706" s="278" t="s">
        <v>85</v>
      </c>
      <c r="AV706" s="16" t="s">
        <v>157</v>
      </c>
      <c r="AW706" s="16" t="s">
        <v>37</v>
      </c>
      <c r="AX706" s="16" t="s">
        <v>75</v>
      </c>
      <c r="AY706" s="278" t="s">
        <v>130</v>
      </c>
    </row>
    <row r="707" s="15" customFormat="1">
      <c r="A707" s="15"/>
      <c r="B707" s="247"/>
      <c r="C707" s="248"/>
      <c r="D707" s="227" t="s">
        <v>141</v>
      </c>
      <c r="E707" s="249" t="s">
        <v>19</v>
      </c>
      <c r="F707" s="250" t="s">
        <v>145</v>
      </c>
      <c r="G707" s="248"/>
      <c r="H707" s="251">
        <v>656.23399999999992</v>
      </c>
      <c r="I707" s="252"/>
      <c r="J707" s="248"/>
      <c r="K707" s="248"/>
      <c r="L707" s="253"/>
      <c r="M707" s="254"/>
      <c r="N707" s="255"/>
      <c r="O707" s="255"/>
      <c r="P707" s="255"/>
      <c r="Q707" s="255"/>
      <c r="R707" s="255"/>
      <c r="S707" s="255"/>
      <c r="T707" s="256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7" t="s">
        <v>141</v>
      </c>
      <c r="AU707" s="257" t="s">
        <v>85</v>
      </c>
      <c r="AV707" s="15" t="s">
        <v>137</v>
      </c>
      <c r="AW707" s="15" t="s">
        <v>37</v>
      </c>
      <c r="AX707" s="15" t="s">
        <v>83</v>
      </c>
      <c r="AY707" s="257" t="s">
        <v>130</v>
      </c>
    </row>
    <row r="708" s="2" customFormat="1" ht="16.5" customHeight="1">
      <c r="A708" s="41"/>
      <c r="B708" s="42"/>
      <c r="C708" s="207" t="s">
        <v>554</v>
      </c>
      <c r="D708" s="207" t="s">
        <v>132</v>
      </c>
      <c r="E708" s="208" t="s">
        <v>555</v>
      </c>
      <c r="F708" s="209" t="s">
        <v>556</v>
      </c>
      <c r="G708" s="210" t="s">
        <v>135</v>
      </c>
      <c r="H708" s="211">
        <v>2.9369999999999998</v>
      </c>
      <c r="I708" s="212"/>
      <c r="J708" s="213">
        <f>ROUND(I708*H708,2)</f>
        <v>0</v>
      </c>
      <c r="K708" s="209" t="s">
        <v>136</v>
      </c>
      <c r="L708" s="47"/>
      <c r="M708" s="214" t="s">
        <v>19</v>
      </c>
      <c r="N708" s="215" t="s">
        <v>46</v>
      </c>
      <c r="O708" s="87"/>
      <c r="P708" s="216">
        <f>O708*H708</f>
        <v>0</v>
      </c>
      <c r="Q708" s="216">
        <v>0</v>
      </c>
      <c r="R708" s="216">
        <f>Q708*H708</f>
        <v>0</v>
      </c>
      <c r="S708" s="216">
        <v>2.2000000000000002</v>
      </c>
      <c r="T708" s="217">
        <f>S708*H708</f>
        <v>6.4614000000000003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8" t="s">
        <v>137</v>
      </c>
      <c r="AT708" s="218" t="s">
        <v>132</v>
      </c>
      <c r="AU708" s="218" t="s">
        <v>85</v>
      </c>
      <c r="AY708" s="20" t="s">
        <v>130</v>
      </c>
      <c r="BE708" s="219">
        <f>IF(N708="základní",J708,0)</f>
        <v>0</v>
      </c>
      <c r="BF708" s="219">
        <f>IF(N708="snížená",J708,0)</f>
        <v>0</v>
      </c>
      <c r="BG708" s="219">
        <f>IF(N708="zákl. přenesená",J708,0)</f>
        <v>0</v>
      </c>
      <c r="BH708" s="219">
        <f>IF(N708="sníž. přenesená",J708,0)</f>
        <v>0</v>
      </c>
      <c r="BI708" s="219">
        <f>IF(N708="nulová",J708,0)</f>
        <v>0</v>
      </c>
      <c r="BJ708" s="20" t="s">
        <v>83</v>
      </c>
      <c r="BK708" s="219">
        <f>ROUND(I708*H708,2)</f>
        <v>0</v>
      </c>
      <c r="BL708" s="20" t="s">
        <v>137</v>
      </c>
      <c r="BM708" s="218" t="s">
        <v>557</v>
      </c>
    </row>
    <row r="709" s="2" customFormat="1">
      <c r="A709" s="41"/>
      <c r="B709" s="42"/>
      <c r="C709" s="43"/>
      <c r="D709" s="220" t="s">
        <v>139</v>
      </c>
      <c r="E709" s="43"/>
      <c r="F709" s="221" t="s">
        <v>558</v>
      </c>
      <c r="G709" s="43"/>
      <c r="H709" s="43"/>
      <c r="I709" s="222"/>
      <c r="J709" s="43"/>
      <c r="K709" s="43"/>
      <c r="L709" s="47"/>
      <c r="M709" s="223"/>
      <c r="N709" s="224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139</v>
      </c>
      <c r="AU709" s="20" t="s">
        <v>85</v>
      </c>
    </row>
    <row r="710" s="13" customFormat="1">
      <c r="A710" s="13"/>
      <c r="B710" s="225"/>
      <c r="C710" s="226"/>
      <c r="D710" s="227" t="s">
        <v>141</v>
      </c>
      <c r="E710" s="228" t="s">
        <v>19</v>
      </c>
      <c r="F710" s="229" t="s">
        <v>150</v>
      </c>
      <c r="G710" s="226"/>
      <c r="H710" s="228" t="s">
        <v>19</v>
      </c>
      <c r="I710" s="230"/>
      <c r="J710" s="226"/>
      <c r="K710" s="226"/>
      <c r="L710" s="231"/>
      <c r="M710" s="232"/>
      <c r="N710" s="233"/>
      <c r="O710" s="233"/>
      <c r="P710" s="233"/>
      <c r="Q710" s="233"/>
      <c r="R710" s="233"/>
      <c r="S710" s="233"/>
      <c r="T710" s="23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5" t="s">
        <v>141</v>
      </c>
      <c r="AU710" s="235" t="s">
        <v>85</v>
      </c>
      <c r="AV710" s="13" t="s">
        <v>83</v>
      </c>
      <c r="AW710" s="13" t="s">
        <v>37</v>
      </c>
      <c r="AX710" s="13" t="s">
        <v>75</v>
      </c>
      <c r="AY710" s="235" t="s">
        <v>130</v>
      </c>
    </row>
    <row r="711" s="13" customFormat="1">
      <c r="A711" s="13"/>
      <c r="B711" s="225"/>
      <c r="C711" s="226"/>
      <c r="D711" s="227" t="s">
        <v>141</v>
      </c>
      <c r="E711" s="228" t="s">
        <v>19</v>
      </c>
      <c r="F711" s="229" t="s">
        <v>559</v>
      </c>
      <c r="G711" s="226"/>
      <c r="H711" s="228" t="s">
        <v>19</v>
      </c>
      <c r="I711" s="230"/>
      <c r="J711" s="226"/>
      <c r="K711" s="226"/>
      <c r="L711" s="231"/>
      <c r="M711" s="232"/>
      <c r="N711" s="233"/>
      <c r="O711" s="233"/>
      <c r="P711" s="233"/>
      <c r="Q711" s="233"/>
      <c r="R711" s="233"/>
      <c r="S711" s="233"/>
      <c r="T711" s="23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5" t="s">
        <v>141</v>
      </c>
      <c r="AU711" s="235" t="s">
        <v>85</v>
      </c>
      <c r="AV711" s="13" t="s">
        <v>83</v>
      </c>
      <c r="AW711" s="13" t="s">
        <v>37</v>
      </c>
      <c r="AX711" s="13" t="s">
        <v>75</v>
      </c>
      <c r="AY711" s="235" t="s">
        <v>130</v>
      </c>
    </row>
    <row r="712" s="13" customFormat="1">
      <c r="A712" s="13"/>
      <c r="B712" s="225"/>
      <c r="C712" s="226"/>
      <c r="D712" s="227" t="s">
        <v>141</v>
      </c>
      <c r="E712" s="228" t="s">
        <v>19</v>
      </c>
      <c r="F712" s="229" t="s">
        <v>252</v>
      </c>
      <c r="G712" s="226"/>
      <c r="H712" s="228" t="s">
        <v>19</v>
      </c>
      <c r="I712" s="230"/>
      <c r="J712" s="226"/>
      <c r="K712" s="226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141</v>
      </c>
      <c r="AU712" s="235" t="s">
        <v>85</v>
      </c>
      <c r="AV712" s="13" t="s">
        <v>83</v>
      </c>
      <c r="AW712" s="13" t="s">
        <v>37</v>
      </c>
      <c r="AX712" s="13" t="s">
        <v>75</v>
      </c>
      <c r="AY712" s="235" t="s">
        <v>130</v>
      </c>
    </row>
    <row r="713" s="14" customFormat="1">
      <c r="A713" s="14"/>
      <c r="B713" s="236"/>
      <c r="C713" s="237"/>
      <c r="D713" s="227" t="s">
        <v>141</v>
      </c>
      <c r="E713" s="238" t="s">
        <v>19</v>
      </c>
      <c r="F713" s="239" t="s">
        <v>560</v>
      </c>
      <c r="G713" s="237"/>
      <c r="H713" s="240">
        <v>2.0569999999999999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6" t="s">
        <v>141</v>
      </c>
      <c r="AU713" s="246" t="s">
        <v>85</v>
      </c>
      <c r="AV713" s="14" t="s">
        <v>85</v>
      </c>
      <c r="AW713" s="14" t="s">
        <v>37</v>
      </c>
      <c r="AX713" s="14" t="s">
        <v>75</v>
      </c>
      <c r="AY713" s="246" t="s">
        <v>130</v>
      </c>
    </row>
    <row r="714" s="13" customFormat="1">
      <c r="A714" s="13"/>
      <c r="B714" s="225"/>
      <c r="C714" s="226"/>
      <c r="D714" s="227" t="s">
        <v>141</v>
      </c>
      <c r="E714" s="228" t="s">
        <v>19</v>
      </c>
      <c r="F714" s="229" t="s">
        <v>561</v>
      </c>
      <c r="G714" s="226"/>
      <c r="H714" s="228" t="s">
        <v>19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141</v>
      </c>
      <c r="AU714" s="235" t="s">
        <v>85</v>
      </c>
      <c r="AV714" s="13" t="s">
        <v>83</v>
      </c>
      <c r="AW714" s="13" t="s">
        <v>37</v>
      </c>
      <c r="AX714" s="13" t="s">
        <v>75</v>
      </c>
      <c r="AY714" s="235" t="s">
        <v>130</v>
      </c>
    </row>
    <row r="715" s="14" customFormat="1">
      <c r="A715" s="14"/>
      <c r="B715" s="236"/>
      <c r="C715" s="237"/>
      <c r="D715" s="227" t="s">
        <v>141</v>
      </c>
      <c r="E715" s="238" t="s">
        <v>19</v>
      </c>
      <c r="F715" s="239" t="s">
        <v>562</v>
      </c>
      <c r="G715" s="237"/>
      <c r="H715" s="240">
        <v>0.88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141</v>
      </c>
      <c r="AU715" s="246" t="s">
        <v>85</v>
      </c>
      <c r="AV715" s="14" t="s">
        <v>85</v>
      </c>
      <c r="AW715" s="14" t="s">
        <v>37</v>
      </c>
      <c r="AX715" s="14" t="s">
        <v>75</v>
      </c>
      <c r="AY715" s="246" t="s">
        <v>130</v>
      </c>
    </row>
    <row r="716" s="15" customFormat="1">
      <c r="A716" s="15"/>
      <c r="B716" s="247"/>
      <c r="C716" s="248"/>
      <c r="D716" s="227" t="s">
        <v>141</v>
      </c>
      <c r="E716" s="249" t="s">
        <v>19</v>
      </c>
      <c r="F716" s="250" t="s">
        <v>145</v>
      </c>
      <c r="G716" s="248"/>
      <c r="H716" s="251">
        <v>2.9369999999999998</v>
      </c>
      <c r="I716" s="252"/>
      <c r="J716" s="248"/>
      <c r="K716" s="248"/>
      <c r="L716" s="253"/>
      <c r="M716" s="254"/>
      <c r="N716" s="255"/>
      <c r="O716" s="255"/>
      <c r="P716" s="255"/>
      <c r="Q716" s="255"/>
      <c r="R716" s="255"/>
      <c r="S716" s="255"/>
      <c r="T716" s="256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7" t="s">
        <v>141</v>
      </c>
      <c r="AU716" s="257" t="s">
        <v>85</v>
      </c>
      <c r="AV716" s="15" t="s">
        <v>137</v>
      </c>
      <c r="AW716" s="15" t="s">
        <v>37</v>
      </c>
      <c r="AX716" s="15" t="s">
        <v>83</v>
      </c>
      <c r="AY716" s="257" t="s">
        <v>130</v>
      </c>
    </row>
    <row r="717" s="2" customFormat="1" ht="16.5" customHeight="1">
      <c r="A717" s="41"/>
      <c r="B717" s="42"/>
      <c r="C717" s="207" t="s">
        <v>563</v>
      </c>
      <c r="D717" s="207" t="s">
        <v>132</v>
      </c>
      <c r="E717" s="208" t="s">
        <v>564</v>
      </c>
      <c r="F717" s="209" t="s">
        <v>565</v>
      </c>
      <c r="G717" s="210" t="s">
        <v>135</v>
      </c>
      <c r="H717" s="211">
        <v>10.720000000000001</v>
      </c>
      <c r="I717" s="212"/>
      <c r="J717" s="213">
        <f>ROUND(I717*H717,2)</f>
        <v>0</v>
      </c>
      <c r="K717" s="209" t="s">
        <v>136</v>
      </c>
      <c r="L717" s="47"/>
      <c r="M717" s="214" t="s">
        <v>19</v>
      </c>
      <c r="N717" s="215" t="s">
        <v>46</v>
      </c>
      <c r="O717" s="87"/>
      <c r="P717" s="216">
        <f>O717*H717</f>
        <v>0</v>
      </c>
      <c r="Q717" s="216">
        <v>0</v>
      </c>
      <c r="R717" s="216">
        <f>Q717*H717</f>
        <v>0</v>
      </c>
      <c r="S717" s="216">
        <v>2.3999999999999999</v>
      </c>
      <c r="T717" s="217">
        <f>S717*H717</f>
        <v>25.728000000000002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8" t="s">
        <v>137</v>
      </c>
      <c r="AT717" s="218" t="s">
        <v>132</v>
      </c>
      <c r="AU717" s="218" t="s">
        <v>85</v>
      </c>
      <c r="AY717" s="20" t="s">
        <v>130</v>
      </c>
      <c r="BE717" s="219">
        <f>IF(N717="základní",J717,0)</f>
        <v>0</v>
      </c>
      <c r="BF717" s="219">
        <f>IF(N717="snížená",J717,0)</f>
        <v>0</v>
      </c>
      <c r="BG717" s="219">
        <f>IF(N717="zákl. přenesená",J717,0)</f>
        <v>0</v>
      </c>
      <c r="BH717" s="219">
        <f>IF(N717="sníž. přenesená",J717,0)</f>
        <v>0</v>
      </c>
      <c r="BI717" s="219">
        <f>IF(N717="nulová",J717,0)</f>
        <v>0</v>
      </c>
      <c r="BJ717" s="20" t="s">
        <v>83</v>
      </c>
      <c r="BK717" s="219">
        <f>ROUND(I717*H717,2)</f>
        <v>0</v>
      </c>
      <c r="BL717" s="20" t="s">
        <v>137</v>
      </c>
      <c r="BM717" s="218" t="s">
        <v>566</v>
      </c>
    </row>
    <row r="718" s="2" customFormat="1">
      <c r="A718" s="41"/>
      <c r="B718" s="42"/>
      <c r="C718" s="43"/>
      <c r="D718" s="220" t="s">
        <v>139</v>
      </c>
      <c r="E718" s="43"/>
      <c r="F718" s="221" t="s">
        <v>567</v>
      </c>
      <c r="G718" s="43"/>
      <c r="H718" s="43"/>
      <c r="I718" s="222"/>
      <c r="J718" s="43"/>
      <c r="K718" s="43"/>
      <c r="L718" s="47"/>
      <c r="M718" s="223"/>
      <c r="N718" s="224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139</v>
      </c>
      <c r="AU718" s="20" t="s">
        <v>85</v>
      </c>
    </row>
    <row r="719" s="13" customFormat="1">
      <c r="A719" s="13"/>
      <c r="B719" s="225"/>
      <c r="C719" s="226"/>
      <c r="D719" s="227" t="s">
        <v>141</v>
      </c>
      <c r="E719" s="228" t="s">
        <v>19</v>
      </c>
      <c r="F719" s="229" t="s">
        <v>150</v>
      </c>
      <c r="G719" s="226"/>
      <c r="H719" s="228" t="s">
        <v>19</v>
      </c>
      <c r="I719" s="230"/>
      <c r="J719" s="226"/>
      <c r="K719" s="226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141</v>
      </c>
      <c r="AU719" s="235" t="s">
        <v>85</v>
      </c>
      <c r="AV719" s="13" t="s">
        <v>83</v>
      </c>
      <c r="AW719" s="13" t="s">
        <v>37</v>
      </c>
      <c r="AX719" s="13" t="s">
        <v>75</v>
      </c>
      <c r="AY719" s="235" t="s">
        <v>130</v>
      </c>
    </row>
    <row r="720" s="13" customFormat="1">
      <c r="A720" s="13"/>
      <c r="B720" s="225"/>
      <c r="C720" s="226"/>
      <c r="D720" s="227" t="s">
        <v>141</v>
      </c>
      <c r="E720" s="228" t="s">
        <v>19</v>
      </c>
      <c r="F720" s="229" t="s">
        <v>559</v>
      </c>
      <c r="G720" s="226"/>
      <c r="H720" s="228" t="s">
        <v>19</v>
      </c>
      <c r="I720" s="230"/>
      <c r="J720" s="226"/>
      <c r="K720" s="226"/>
      <c r="L720" s="231"/>
      <c r="M720" s="232"/>
      <c r="N720" s="233"/>
      <c r="O720" s="233"/>
      <c r="P720" s="233"/>
      <c r="Q720" s="233"/>
      <c r="R720" s="233"/>
      <c r="S720" s="233"/>
      <c r="T720" s="234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5" t="s">
        <v>141</v>
      </c>
      <c r="AU720" s="235" t="s">
        <v>85</v>
      </c>
      <c r="AV720" s="13" t="s">
        <v>83</v>
      </c>
      <c r="AW720" s="13" t="s">
        <v>37</v>
      </c>
      <c r="AX720" s="13" t="s">
        <v>75</v>
      </c>
      <c r="AY720" s="235" t="s">
        <v>130</v>
      </c>
    </row>
    <row r="721" s="13" customFormat="1">
      <c r="A721" s="13"/>
      <c r="B721" s="225"/>
      <c r="C721" s="226"/>
      <c r="D721" s="227" t="s">
        <v>141</v>
      </c>
      <c r="E721" s="228" t="s">
        <v>19</v>
      </c>
      <c r="F721" s="229" t="s">
        <v>568</v>
      </c>
      <c r="G721" s="226"/>
      <c r="H721" s="228" t="s">
        <v>19</v>
      </c>
      <c r="I721" s="230"/>
      <c r="J721" s="226"/>
      <c r="K721" s="226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141</v>
      </c>
      <c r="AU721" s="235" t="s">
        <v>85</v>
      </c>
      <c r="AV721" s="13" t="s">
        <v>83</v>
      </c>
      <c r="AW721" s="13" t="s">
        <v>37</v>
      </c>
      <c r="AX721" s="13" t="s">
        <v>75</v>
      </c>
      <c r="AY721" s="235" t="s">
        <v>130</v>
      </c>
    </row>
    <row r="722" s="14" customFormat="1">
      <c r="A722" s="14"/>
      <c r="B722" s="236"/>
      <c r="C722" s="237"/>
      <c r="D722" s="227" t="s">
        <v>141</v>
      </c>
      <c r="E722" s="238" t="s">
        <v>19</v>
      </c>
      <c r="F722" s="239" t="s">
        <v>569</v>
      </c>
      <c r="G722" s="237"/>
      <c r="H722" s="240">
        <v>10.720000000000001</v>
      </c>
      <c r="I722" s="241"/>
      <c r="J722" s="237"/>
      <c r="K722" s="237"/>
      <c r="L722" s="242"/>
      <c r="M722" s="243"/>
      <c r="N722" s="244"/>
      <c r="O722" s="244"/>
      <c r="P722" s="244"/>
      <c r="Q722" s="244"/>
      <c r="R722" s="244"/>
      <c r="S722" s="244"/>
      <c r="T722" s="245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6" t="s">
        <v>141</v>
      </c>
      <c r="AU722" s="246" t="s">
        <v>85</v>
      </c>
      <c r="AV722" s="14" t="s">
        <v>85</v>
      </c>
      <c r="AW722" s="14" t="s">
        <v>37</v>
      </c>
      <c r="AX722" s="14" t="s">
        <v>75</v>
      </c>
      <c r="AY722" s="246" t="s">
        <v>130</v>
      </c>
    </row>
    <row r="723" s="15" customFormat="1">
      <c r="A723" s="15"/>
      <c r="B723" s="247"/>
      <c r="C723" s="248"/>
      <c r="D723" s="227" t="s">
        <v>141</v>
      </c>
      <c r="E723" s="249" t="s">
        <v>19</v>
      </c>
      <c r="F723" s="250" t="s">
        <v>145</v>
      </c>
      <c r="G723" s="248"/>
      <c r="H723" s="251">
        <v>10.720000000000001</v>
      </c>
      <c r="I723" s="252"/>
      <c r="J723" s="248"/>
      <c r="K723" s="248"/>
      <c r="L723" s="253"/>
      <c r="M723" s="254"/>
      <c r="N723" s="255"/>
      <c r="O723" s="255"/>
      <c r="P723" s="255"/>
      <c r="Q723" s="255"/>
      <c r="R723" s="255"/>
      <c r="S723" s="255"/>
      <c r="T723" s="256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57" t="s">
        <v>141</v>
      </c>
      <c r="AU723" s="257" t="s">
        <v>85</v>
      </c>
      <c r="AV723" s="15" t="s">
        <v>137</v>
      </c>
      <c r="AW723" s="15" t="s">
        <v>37</v>
      </c>
      <c r="AX723" s="15" t="s">
        <v>83</v>
      </c>
      <c r="AY723" s="257" t="s">
        <v>130</v>
      </c>
    </row>
    <row r="724" s="2" customFormat="1" ht="16.5" customHeight="1">
      <c r="A724" s="41"/>
      <c r="B724" s="42"/>
      <c r="C724" s="207" t="s">
        <v>570</v>
      </c>
      <c r="D724" s="207" t="s">
        <v>132</v>
      </c>
      <c r="E724" s="208" t="s">
        <v>571</v>
      </c>
      <c r="F724" s="209" t="s">
        <v>572</v>
      </c>
      <c r="G724" s="210" t="s">
        <v>387</v>
      </c>
      <c r="H724" s="211">
        <v>103.55</v>
      </c>
      <c r="I724" s="212"/>
      <c r="J724" s="213">
        <f>ROUND(I724*H724,2)</f>
        <v>0</v>
      </c>
      <c r="K724" s="209" t="s">
        <v>136</v>
      </c>
      <c r="L724" s="47"/>
      <c r="M724" s="214" t="s">
        <v>19</v>
      </c>
      <c r="N724" s="215" t="s">
        <v>46</v>
      </c>
      <c r="O724" s="87"/>
      <c r="P724" s="216">
        <f>O724*H724</f>
        <v>0</v>
      </c>
      <c r="Q724" s="216">
        <v>0</v>
      </c>
      <c r="R724" s="216">
        <f>Q724*H724</f>
        <v>0</v>
      </c>
      <c r="S724" s="216">
        <v>0.070000000000000007</v>
      </c>
      <c r="T724" s="217">
        <f>S724*H724</f>
        <v>7.2485000000000008</v>
      </c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R724" s="218" t="s">
        <v>137</v>
      </c>
      <c r="AT724" s="218" t="s">
        <v>132</v>
      </c>
      <c r="AU724" s="218" t="s">
        <v>85</v>
      </c>
      <c r="AY724" s="20" t="s">
        <v>130</v>
      </c>
      <c r="BE724" s="219">
        <f>IF(N724="základní",J724,0)</f>
        <v>0</v>
      </c>
      <c r="BF724" s="219">
        <f>IF(N724="snížená",J724,0)</f>
        <v>0</v>
      </c>
      <c r="BG724" s="219">
        <f>IF(N724="zákl. přenesená",J724,0)</f>
        <v>0</v>
      </c>
      <c r="BH724" s="219">
        <f>IF(N724="sníž. přenesená",J724,0)</f>
        <v>0</v>
      </c>
      <c r="BI724" s="219">
        <f>IF(N724="nulová",J724,0)</f>
        <v>0</v>
      </c>
      <c r="BJ724" s="20" t="s">
        <v>83</v>
      </c>
      <c r="BK724" s="219">
        <f>ROUND(I724*H724,2)</f>
        <v>0</v>
      </c>
      <c r="BL724" s="20" t="s">
        <v>137</v>
      </c>
      <c r="BM724" s="218" t="s">
        <v>573</v>
      </c>
    </row>
    <row r="725" s="2" customFormat="1">
      <c r="A725" s="41"/>
      <c r="B725" s="42"/>
      <c r="C725" s="43"/>
      <c r="D725" s="220" t="s">
        <v>139</v>
      </c>
      <c r="E725" s="43"/>
      <c r="F725" s="221" t="s">
        <v>574</v>
      </c>
      <c r="G725" s="43"/>
      <c r="H725" s="43"/>
      <c r="I725" s="222"/>
      <c r="J725" s="43"/>
      <c r="K725" s="43"/>
      <c r="L725" s="47"/>
      <c r="M725" s="223"/>
      <c r="N725" s="224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139</v>
      </c>
      <c r="AU725" s="20" t="s">
        <v>85</v>
      </c>
    </row>
    <row r="726" s="13" customFormat="1">
      <c r="A726" s="13"/>
      <c r="B726" s="225"/>
      <c r="C726" s="226"/>
      <c r="D726" s="227" t="s">
        <v>141</v>
      </c>
      <c r="E726" s="228" t="s">
        <v>19</v>
      </c>
      <c r="F726" s="229" t="s">
        <v>150</v>
      </c>
      <c r="G726" s="226"/>
      <c r="H726" s="228" t="s">
        <v>19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141</v>
      </c>
      <c r="AU726" s="235" t="s">
        <v>85</v>
      </c>
      <c r="AV726" s="13" t="s">
        <v>83</v>
      </c>
      <c r="AW726" s="13" t="s">
        <v>37</v>
      </c>
      <c r="AX726" s="13" t="s">
        <v>75</v>
      </c>
      <c r="AY726" s="235" t="s">
        <v>130</v>
      </c>
    </row>
    <row r="727" s="13" customFormat="1">
      <c r="A727" s="13"/>
      <c r="B727" s="225"/>
      <c r="C727" s="226"/>
      <c r="D727" s="227" t="s">
        <v>141</v>
      </c>
      <c r="E727" s="228" t="s">
        <v>19</v>
      </c>
      <c r="F727" s="229" t="s">
        <v>559</v>
      </c>
      <c r="G727" s="226"/>
      <c r="H727" s="228" t="s">
        <v>19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141</v>
      </c>
      <c r="AU727" s="235" t="s">
        <v>85</v>
      </c>
      <c r="AV727" s="13" t="s">
        <v>83</v>
      </c>
      <c r="AW727" s="13" t="s">
        <v>37</v>
      </c>
      <c r="AX727" s="13" t="s">
        <v>75</v>
      </c>
      <c r="AY727" s="235" t="s">
        <v>130</v>
      </c>
    </row>
    <row r="728" s="13" customFormat="1">
      <c r="A728" s="13"/>
      <c r="B728" s="225"/>
      <c r="C728" s="226"/>
      <c r="D728" s="227" t="s">
        <v>141</v>
      </c>
      <c r="E728" s="228" t="s">
        <v>19</v>
      </c>
      <c r="F728" s="229" t="s">
        <v>370</v>
      </c>
      <c r="G728" s="226"/>
      <c r="H728" s="228" t="s">
        <v>19</v>
      </c>
      <c r="I728" s="230"/>
      <c r="J728" s="226"/>
      <c r="K728" s="226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141</v>
      </c>
      <c r="AU728" s="235" t="s">
        <v>85</v>
      </c>
      <c r="AV728" s="13" t="s">
        <v>83</v>
      </c>
      <c r="AW728" s="13" t="s">
        <v>37</v>
      </c>
      <c r="AX728" s="13" t="s">
        <v>75</v>
      </c>
      <c r="AY728" s="235" t="s">
        <v>130</v>
      </c>
    </row>
    <row r="729" s="14" customFormat="1">
      <c r="A729" s="14"/>
      <c r="B729" s="236"/>
      <c r="C729" s="237"/>
      <c r="D729" s="227" t="s">
        <v>141</v>
      </c>
      <c r="E729" s="238" t="s">
        <v>19</v>
      </c>
      <c r="F729" s="239" t="s">
        <v>575</v>
      </c>
      <c r="G729" s="237"/>
      <c r="H729" s="240">
        <v>59.75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141</v>
      </c>
      <c r="AU729" s="246" t="s">
        <v>85</v>
      </c>
      <c r="AV729" s="14" t="s">
        <v>85</v>
      </c>
      <c r="AW729" s="14" t="s">
        <v>37</v>
      </c>
      <c r="AX729" s="14" t="s">
        <v>75</v>
      </c>
      <c r="AY729" s="246" t="s">
        <v>130</v>
      </c>
    </row>
    <row r="730" s="13" customFormat="1">
      <c r="A730" s="13"/>
      <c r="B730" s="225"/>
      <c r="C730" s="226"/>
      <c r="D730" s="227" t="s">
        <v>141</v>
      </c>
      <c r="E730" s="228" t="s">
        <v>19</v>
      </c>
      <c r="F730" s="229" t="s">
        <v>370</v>
      </c>
      <c r="G730" s="226"/>
      <c r="H730" s="228" t="s">
        <v>19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141</v>
      </c>
      <c r="AU730" s="235" t="s">
        <v>85</v>
      </c>
      <c r="AV730" s="13" t="s">
        <v>83</v>
      </c>
      <c r="AW730" s="13" t="s">
        <v>37</v>
      </c>
      <c r="AX730" s="13" t="s">
        <v>75</v>
      </c>
      <c r="AY730" s="235" t="s">
        <v>130</v>
      </c>
    </row>
    <row r="731" s="14" customFormat="1">
      <c r="A731" s="14"/>
      <c r="B731" s="236"/>
      <c r="C731" s="237"/>
      <c r="D731" s="227" t="s">
        <v>141</v>
      </c>
      <c r="E731" s="238" t="s">
        <v>19</v>
      </c>
      <c r="F731" s="239" t="s">
        <v>391</v>
      </c>
      <c r="G731" s="237"/>
      <c r="H731" s="240">
        <v>43.799999999999997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6" t="s">
        <v>141</v>
      </c>
      <c r="AU731" s="246" t="s">
        <v>85</v>
      </c>
      <c r="AV731" s="14" t="s">
        <v>85</v>
      </c>
      <c r="AW731" s="14" t="s">
        <v>37</v>
      </c>
      <c r="AX731" s="14" t="s">
        <v>75</v>
      </c>
      <c r="AY731" s="246" t="s">
        <v>130</v>
      </c>
    </row>
    <row r="732" s="15" customFormat="1">
      <c r="A732" s="15"/>
      <c r="B732" s="247"/>
      <c r="C732" s="248"/>
      <c r="D732" s="227" t="s">
        <v>141</v>
      </c>
      <c r="E732" s="249" t="s">
        <v>19</v>
      </c>
      <c r="F732" s="250" t="s">
        <v>145</v>
      </c>
      <c r="G732" s="248"/>
      <c r="H732" s="251">
        <v>103.55</v>
      </c>
      <c r="I732" s="252"/>
      <c r="J732" s="248"/>
      <c r="K732" s="248"/>
      <c r="L732" s="253"/>
      <c r="M732" s="254"/>
      <c r="N732" s="255"/>
      <c r="O732" s="255"/>
      <c r="P732" s="255"/>
      <c r="Q732" s="255"/>
      <c r="R732" s="255"/>
      <c r="S732" s="255"/>
      <c r="T732" s="256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7" t="s">
        <v>141</v>
      </c>
      <c r="AU732" s="257" t="s">
        <v>85</v>
      </c>
      <c r="AV732" s="15" t="s">
        <v>137</v>
      </c>
      <c r="AW732" s="15" t="s">
        <v>37</v>
      </c>
      <c r="AX732" s="15" t="s">
        <v>83</v>
      </c>
      <c r="AY732" s="257" t="s">
        <v>130</v>
      </c>
    </row>
    <row r="733" s="2" customFormat="1" ht="16.5" customHeight="1">
      <c r="A733" s="41"/>
      <c r="B733" s="42"/>
      <c r="C733" s="207" t="s">
        <v>576</v>
      </c>
      <c r="D733" s="207" t="s">
        <v>132</v>
      </c>
      <c r="E733" s="208" t="s">
        <v>577</v>
      </c>
      <c r="F733" s="209" t="s">
        <v>578</v>
      </c>
      <c r="G733" s="210" t="s">
        <v>225</v>
      </c>
      <c r="H733" s="211">
        <v>4.4809999999999999</v>
      </c>
      <c r="I733" s="212"/>
      <c r="J733" s="213">
        <f>ROUND(I733*H733,2)</f>
        <v>0</v>
      </c>
      <c r="K733" s="209" t="s">
        <v>136</v>
      </c>
      <c r="L733" s="47"/>
      <c r="M733" s="214" t="s">
        <v>19</v>
      </c>
      <c r="N733" s="215" t="s">
        <v>46</v>
      </c>
      <c r="O733" s="87"/>
      <c r="P733" s="216">
        <f>O733*H733</f>
        <v>0</v>
      </c>
      <c r="Q733" s="216">
        <v>0</v>
      </c>
      <c r="R733" s="216">
        <f>Q733*H733</f>
        <v>0</v>
      </c>
      <c r="S733" s="216">
        <v>0.432</v>
      </c>
      <c r="T733" s="217">
        <f>S733*H733</f>
        <v>1.935792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18" t="s">
        <v>137</v>
      </c>
      <c r="AT733" s="218" t="s">
        <v>132</v>
      </c>
      <c r="AU733" s="218" t="s">
        <v>85</v>
      </c>
      <c r="AY733" s="20" t="s">
        <v>130</v>
      </c>
      <c r="BE733" s="219">
        <f>IF(N733="základní",J733,0)</f>
        <v>0</v>
      </c>
      <c r="BF733" s="219">
        <f>IF(N733="snížená",J733,0)</f>
        <v>0</v>
      </c>
      <c r="BG733" s="219">
        <f>IF(N733="zákl. přenesená",J733,0)</f>
        <v>0</v>
      </c>
      <c r="BH733" s="219">
        <f>IF(N733="sníž. přenesená",J733,0)</f>
        <v>0</v>
      </c>
      <c r="BI733" s="219">
        <f>IF(N733="nulová",J733,0)</f>
        <v>0</v>
      </c>
      <c r="BJ733" s="20" t="s">
        <v>83</v>
      </c>
      <c r="BK733" s="219">
        <f>ROUND(I733*H733,2)</f>
        <v>0</v>
      </c>
      <c r="BL733" s="20" t="s">
        <v>137</v>
      </c>
      <c r="BM733" s="218" t="s">
        <v>579</v>
      </c>
    </row>
    <row r="734" s="2" customFormat="1">
      <c r="A734" s="41"/>
      <c r="B734" s="42"/>
      <c r="C734" s="43"/>
      <c r="D734" s="220" t="s">
        <v>139</v>
      </c>
      <c r="E734" s="43"/>
      <c r="F734" s="221" t="s">
        <v>580</v>
      </c>
      <c r="G734" s="43"/>
      <c r="H734" s="43"/>
      <c r="I734" s="222"/>
      <c r="J734" s="43"/>
      <c r="K734" s="43"/>
      <c r="L734" s="47"/>
      <c r="M734" s="223"/>
      <c r="N734" s="224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139</v>
      </c>
      <c r="AU734" s="20" t="s">
        <v>85</v>
      </c>
    </row>
    <row r="735" s="13" customFormat="1">
      <c r="A735" s="13"/>
      <c r="B735" s="225"/>
      <c r="C735" s="226"/>
      <c r="D735" s="227" t="s">
        <v>141</v>
      </c>
      <c r="E735" s="228" t="s">
        <v>19</v>
      </c>
      <c r="F735" s="229" t="s">
        <v>150</v>
      </c>
      <c r="G735" s="226"/>
      <c r="H735" s="228" t="s">
        <v>19</v>
      </c>
      <c r="I735" s="230"/>
      <c r="J735" s="226"/>
      <c r="K735" s="226"/>
      <c r="L735" s="231"/>
      <c r="M735" s="232"/>
      <c r="N735" s="233"/>
      <c r="O735" s="233"/>
      <c r="P735" s="233"/>
      <c r="Q735" s="233"/>
      <c r="R735" s="233"/>
      <c r="S735" s="233"/>
      <c r="T735" s="23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5" t="s">
        <v>141</v>
      </c>
      <c r="AU735" s="235" t="s">
        <v>85</v>
      </c>
      <c r="AV735" s="13" t="s">
        <v>83</v>
      </c>
      <c r="AW735" s="13" t="s">
        <v>37</v>
      </c>
      <c r="AX735" s="13" t="s">
        <v>75</v>
      </c>
      <c r="AY735" s="235" t="s">
        <v>130</v>
      </c>
    </row>
    <row r="736" s="13" customFormat="1">
      <c r="A736" s="13"/>
      <c r="B736" s="225"/>
      <c r="C736" s="226"/>
      <c r="D736" s="227" t="s">
        <v>141</v>
      </c>
      <c r="E736" s="228" t="s">
        <v>19</v>
      </c>
      <c r="F736" s="229" t="s">
        <v>559</v>
      </c>
      <c r="G736" s="226"/>
      <c r="H736" s="228" t="s">
        <v>19</v>
      </c>
      <c r="I736" s="230"/>
      <c r="J736" s="226"/>
      <c r="K736" s="226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141</v>
      </c>
      <c r="AU736" s="235" t="s">
        <v>85</v>
      </c>
      <c r="AV736" s="13" t="s">
        <v>83</v>
      </c>
      <c r="AW736" s="13" t="s">
        <v>37</v>
      </c>
      <c r="AX736" s="13" t="s">
        <v>75</v>
      </c>
      <c r="AY736" s="235" t="s">
        <v>130</v>
      </c>
    </row>
    <row r="737" s="13" customFormat="1">
      <c r="A737" s="13"/>
      <c r="B737" s="225"/>
      <c r="C737" s="226"/>
      <c r="D737" s="227" t="s">
        <v>141</v>
      </c>
      <c r="E737" s="228" t="s">
        <v>19</v>
      </c>
      <c r="F737" s="229" t="s">
        <v>370</v>
      </c>
      <c r="G737" s="226"/>
      <c r="H737" s="228" t="s">
        <v>19</v>
      </c>
      <c r="I737" s="230"/>
      <c r="J737" s="226"/>
      <c r="K737" s="226"/>
      <c r="L737" s="231"/>
      <c r="M737" s="232"/>
      <c r="N737" s="233"/>
      <c r="O737" s="233"/>
      <c r="P737" s="233"/>
      <c r="Q737" s="233"/>
      <c r="R737" s="233"/>
      <c r="S737" s="233"/>
      <c r="T737" s="23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5" t="s">
        <v>141</v>
      </c>
      <c r="AU737" s="235" t="s">
        <v>85</v>
      </c>
      <c r="AV737" s="13" t="s">
        <v>83</v>
      </c>
      <c r="AW737" s="13" t="s">
        <v>37</v>
      </c>
      <c r="AX737" s="13" t="s">
        <v>75</v>
      </c>
      <c r="AY737" s="235" t="s">
        <v>130</v>
      </c>
    </row>
    <row r="738" s="14" customFormat="1">
      <c r="A738" s="14"/>
      <c r="B738" s="236"/>
      <c r="C738" s="237"/>
      <c r="D738" s="227" t="s">
        <v>141</v>
      </c>
      <c r="E738" s="238" t="s">
        <v>19</v>
      </c>
      <c r="F738" s="239" t="s">
        <v>371</v>
      </c>
      <c r="G738" s="237"/>
      <c r="H738" s="240">
        <v>2.5099999999999998</v>
      </c>
      <c r="I738" s="241"/>
      <c r="J738" s="237"/>
      <c r="K738" s="237"/>
      <c r="L738" s="242"/>
      <c r="M738" s="243"/>
      <c r="N738" s="244"/>
      <c r="O738" s="244"/>
      <c r="P738" s="244"/>
      <c r="Q738" s="244"/>
      <c r="R738" s="244"/>
      <c r="S738" s="244"/>
      <c r="T738" s="24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6" t="s">
        <v>141</v>
      </c>
      <c r="AU738" s="246" t="s">
        <v>85</v>
      </c>
      <c r="AV738" s="14" t="s">
        <v>85</v>
      </c>
      <c r="AW738" s="14" t="s">
        <v>37</v>
      </c>
      <c r="AX738" s="14" t="s">
        <v>75</v>
      </c>
      <c r="AY738" s="246" t="s">
        <v>130</v>
      </c>
    </row>
    <row r="739" s="13" customFormat="1">
      <c r="A739" s="13"/>
      <c r="B739" s="225"/>
      <c r="C739" s="226"/>
      <c r="D739" s="227" t="s">
        <v>141</v>
      </c>
      <c r="E739" s="228" t="s">
        <v>19</v>
      </c>
      <c r="F739" s="229" t="s">
        <v>370</v>
      </c>
      <c r="G739" s="226"/>
      <c r="H739" s="228" t="s">
        <v>19</v>
      </c>
      <c r="I739" s="230"/>
      <c r="J739" s="226"/>
      <c r="K739" s="226"/>
      <c r="L739" s="231"/>
      <c r="M739" s="232"/>
      <c r="N739" s="233"/>
      <c r="O739" s="233"/>
      <c r="P739" s="233"/>
      <c r="Q739" s="233"/>
      <c r="R739" s="233"/>
      <c r="S739" s="233"/>
      <c r="T739" s="23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5" t="s">
        <v>141</v>
      </c>
      <c r="AU739" s="235" t="s">
        <v>85</v>
      </c>
      <c r="AV739" s="13" t="s">
        <v>83</v>
      </c>
      <c r="AW739" s="13" t="s">
        <v>37</v>
      </c>
      <c r="AX739" s="13" t="s">
        <v>75</v>
      </c>
      <c r="AY739" s="235" t="s">
        <v>130</v>
      </c>
    </row>
    <row r="740" s="14" customFormat="1">
      <c r="A740" s="14"/>
      <c r="B740" s="236"/>
      <c r="C740" s="237"/>
      <c r="D740" s="227" t="s">
        <v>141</v>
      </c>
      <c r="E740" s="238" t="s">
        <v>19</v>
      </c>
      <c r="F740" s="239" t="s">
        <v>372</v>
      </c>
      <c r="G740" s="237"/>
      <c r="H740" s="240">
        <v>1.9710000000000001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6" t="s">
        <v>141</v>
      </c>
      <c r="AU740" s="246" t="s">
        <v>85</v>
      </c>
      <c r="AV740" s="14" t="s">
        <v>85</v>
      </c>
      <c r="AW740" s="14" t="s">
        <v>37</v>
      </c>
      <c r="AX740" s="14" t="s">
        <v>75</v>
      </c>
      <c r="AY740" s="246" t="s">
        <v>130</v>
      </c>
    </row>
    <row r="741" s="15" customFormat="1">
      <c r="A741" s="15"/>
      <c r="B741" s="247"/>
      <c r="C741" s="248"/>
      <c r="D741" s="227" t="s">
        <v>141</v>
      </c>
      <c r="E741" s="249" t="s">
        <v>19</v>
      </c>
      <c r="F741" s="250" t="s">
        <v>145</v>
      </c>
      <c r="G741" s="248"/>
      <c r="H741" s="251">
        <v>4.4809999999999999</v>
      </c>
      <c r="I741" s="252"/>
      <c r="J741" s="248"/>
      <c r="K741" s="248"/>
      <c r="L741" s="253"/>
      <c r="M741" s="254"/>
      <c r="N741" s="255"/>
      <c r="O741" s="255"/>
      <c r="P741" s="255"/>
      <c r="Q741" s="255"/>
      <c r="R741" s="255"/>
      <c r="S741" s="255"/>
      <c r="T741" s="256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57" t="s">
        <v>141</v>
      </c>
      <c r="AU741" s="257" t="s">
        <v>85</v>
      </c>
      <c r="AV741" s="15" t="s">
        <v>137</v>
      </c>
      <c r="AW741" s="15" t="s">
        <v>37</v>
      </c>
      <c r="AX741" s="15" t="s">
        <v>83</v>
      </c>
      <c r="AY741" s="257" t="s">
        <v>130</v>
      </c>
    </row>
    <row r="742" s="2" customFormat="1" ht="16.5" customHeight="1">
      <c r="A742" s="41"/>
      <c r="B742" s="42"/>
      <c r="C742" s="207" t="s">
        <v>581</v>
      </c>
      <c r="D742" s="207" t="s">
        <v>132</v>
      </c>
      <c r="E742" s="208" t="s">
        <v>582</v>
      </c>
      <c r="F742" s="209" t="s">
        <v>583</v>
      </c>
      <c r="G742" s="210" t="s">
        <v>135</v>
      </c>
      <c r="H742" s="211">
        <v>3.2120000000000002</v>
      </c>
      <c r="I742" s="212"/>
      <c r="J742" s="213">
        <f>ROUND(I742*H742,2)</f>
        <v>0</v>
      </c>
      <c r="K742" s="209" t="s">
        <v>136</v>
      </c>
      <c r="L742" s="47"/>
      <c r="M742" s="214" t="s">
        <v>19</v>
      </c>
      <c r="N742" s="215" t="s">
        <v>46</v>
      </c>
      <c r="O742" s="87"/>
      <c r="P742" s="216">
        <f>O742*H742</f>
        <v>0</v>
      </c>
      <c r="Q742" s="216">
        <v>0</v>
      </c>
      <c r="R742" s="216">
        <f>Q742*H742</f>
        <v>0</v>
      </c>
      <c r="S742" s="216">
        <v>2.2000000000000002</v>
      </c>
      <c r="T742" s="217">
        <f>S742*H742</f>
        <v>7.0664000000000007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18" t="s">
        <v>137</v>
      </c>
      <c r="AT742" s="218" t="s">
        <v>132</v>
      </c>
      <c r="AU742" s="218" t="s">
        <v>85</v>
      </c>
      <c r="AY742" s="20" t="s">
        <v>130</v>
      </c>
      <c r="BE742" s="219">
        <f>IF(N742="základní",J742,0)</f>
        <v>0</v>
      </c>
      <c r="BF742" s="219">
        <f>IF(N742="snížená",J742,0)</f>
        <v>0</v>
      </c>
      <c r="BG742" s="219">
        <f>IF(N742="zákl. přenesená",J742,0)</f>
        <v>0</v>
      </c>
      <c r="BH742" s="219">
        <f>IF(N742="sníž. přenesená",J742,0)</f>
        <v>0</v>
      </c>
      <c r="BI742" s="219">
        <f>IF(N742="nulová",J742,0)</f>
        <v>0</v>
      </c>
      <c r="BJ742" s="20" t="s">
        <v>83</v>
      </c>
      <c r="BK742" s="219">
        <f>ROUND(I742*H742,2)</f>
        <v>0</v>
      </c>
      <c r="BL742" s="20" t="s">
        <v>137</v>
      </c>
      <c r="BM742" s="218" t="s">
        <v>584</v>
      </c>
    </row>
    <row r="743" s="2" customFormat="1">
      <c r="A743" s="41"/>
      <c r="B743" s="42"/>
      <c r="C743" s="43"/>
      <c r="D743" s="220" t="s">
        <v>139</v>
      </c>
      <c r="E743" s="43"/>
      <c r="F743" s="221" t="s">
        <v>585</v>
      </c>
      <c r="G743" s="43"/>
      <c r="H743" s="43"/>
      <c r="I743" s="222"/>
      <c r="J743" s="43"/>
      <c r="K743" s="43"/>
      <c r="L743" s="47"/>
      <c r="M743" s="223"/>
      <c r="N743" s="224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139</v>
      </c>
      <c r="AU743" s="20" t="s">
        <v>85</v>
      </c>
    </row>
    <row r="744" s="13" customFormat="1">
      <c r="A744" s="13"/>
      <c r="B744" s="225"/>
      <c r="C744" s="226"/>
      <c r="D744" s="227" t="s">
        <v>141</v>
      </c>
      <c r="E744" s="228" t="s">
        <v>19</v>
      </c>
      <c r="F744" s="229" t="s">
        <v>150</v>
      </c>
      <c r="G744" s="226"/>
      <c r="H744" s="228" t="s">
        <v>19</v>
      </c>
      <c r="I744" s="230"/>
      <c r="J744" s="226"/>
      <c r="K744" s="226"/>
      <c r="L744" s="231"/>
      <c r="M744" s="232"/>
      <c r="N744" s="233"/>
      <c r="O744" s="233"/>
      <c r="P744" s="233"/>
      <c r="Q744" s="233"/>
      <c r="R744" s="233"/>
      <c r="S744" s="233"/>
      <c r="T744" s="234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5" t="s">
        <v>141</v>
      </c>
      <c r="AU744" s="235" t="s">
        <v>85</v>
      </c>
      <c r="AV744" s="13" t="s">
        <v>83</v>
      </c>
      <c r="AW744" s="13" t="s">
        <v>37</v>
      </c>
      <c r="AX744" s="13" t="s">
        <v>75</v>
      </c>
      <c r="AY744" s="235" t="s">
        <v>130</v>
      </c>
    </row>
    <row r="745" s="13" customFormat="1">
      <c r="A745" s="13"/>
      <c r="B745" s="225"/>
      <c r="C745" s="226"/>
      <c r="D745" s="227" t="s">
        <v>141</v>
      </c>
      <c r="E745" s="228" t="s">
        <v>19</v>
      </c>
      <c r="F745" s="229" t="s">
        <v>151</v>
      </c>
      <c r="G745" s="226"/>
      <c r="H745" s="228" t="s">
        <v>19</v>
      </c>
      <c r="I745" s="230"/>
      <c r="J745" s="226"/>
      <c r="K745" s="226"/>
      <c r="L745" s="231"/>
      <c r="M745" s="232"/>
      <c r="N745" s="233"/>
      <c r="O745" s="233"/>
      <c r="P745" s="233"/>
      <c r="Q745" s="233"/>
      <c r="R745" s="233"/>
      <c r="S745" s="233"/>
      <c r="T745" s="23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5" t="s">
        <v>141</v>
      </c>
      <c r="AU745" s="235" t="s">
        <v>85</v>
      </c>
      <c r="AV745" s="13" t="s">
        <v>83</v>
      </c>
      <c r="AW745" s="13" t="s">
        <v>37</v>
      </c>
      <c r="AX745" s="13" t="s">
        <v>75</v>
      </c>
      <c r="AY745" s="235" t="s">
        <v>130</v>
      </c>
    </row>
    <row r="746" s="14" customFormat="1">
      <c r="A746" s="14"/>
      <c r="B746" s="236"/>
      <c r="C746" s="237"/>
      <c r="D746" s="227" t="s">
        <v>141</v>
      </c>
      <c r="E746" s="238" t="s">
        <v>19</v>
      </c>
      <c r="F746" s="239" t="s">
        <v>506</v>
      </c>
      <c r="G746" s="237"/>
      <c r="H746" s="240">
        <v>1.163</v>
      </c>
      <c r="I746" s="241"/>
      <c r="J746" s="237"/>
      <c r="K746" s="237"/>
      <c r="L746" s="242"/>
      <c r="M746" s="243"/>
      <c r="N746" s="244"/>
      <c r="O746" s="244"/>
      <c r="P746" s="244"/>
      <c r="Q746" s="244"/>
      <c r="R746" s="244"/>
      <c r="S746" s="244"/>
      <c r="T746" s="24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6" t="s">
        <v>141</v>
      </c>
      <c r="AU746" s="246" t="s">
        <v>85</v>
      </c>
      <c r="AV746" s="14" t="s">
        <v>85</v>
      </c>
      <c r="AW746" s="14" t="s">
        <v>37</v>
      </c>
      <c r="AX746" s="14" t="s">
        <v>75</v>
      </c>
      <c r="AY746" s="246" t="s">
        <v>130</v>
      </c>
    </row>
    <row r="747" s="14" customFormat="1">
      <c r="A747" s="14"/>
      <c r="B747" s="236"/>
      <c r="C747" s="237"/>
      <c r="D747" s="227" t="s">
        <v>141</v>
      </c>
      <c r="E747" s="238" t="s">
        <v>19</v>
      </c>
      <c r="F747" s="239" t="s">
        <v>507</v>
      </c>
      <c r="G747" s="237"/>
      <c r="H747" s="240">
        <v>1.0349999999999999</v>
      </c>
      <c r="I747" s="241"/>
      <c r="J747" s="237"/>
      <c r="K747" s="237"/>
      <c r="L747" s="242"/>
      <c r="M747" s="243"/>
      <c r="N747" s="244"/>
      <c r="O747" s="244"/>
      <c r="P747" s="244"/>
      <c r="Q747" s="244"/>
      <c r="R747" s="244"/>
      <c r="S747" s="244"/>
      <c r="T747" s="245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6" t="s">
        <v>141</v>
      </c>
      <c r="AU747" s="246" t="s">
        <v>85</v>
      </c>
      <c r="AV747" s="14" t="s">
        <v>85</v>
      </c>
      <c r="AW747" s="14" t="s">
        <v>37</v>
      </c>
      <c r="AX747" s="14" t="s">
        <v>75</v>
      </c>
      <c r="AY747" s="246" t="s">
        <v>130</v>
      </c>
    </row>
    <row r="748" s="13" customFormat="1">
      <c r="A748" s="13"/>
      <c r="B748" s="225"/>
      <c r="C748" s="226"/>
      <c r="D748" s="227" t="s">
        <v>141</v>
      </c>
      <c r="E748" s="228" t="s">
        <v>19</v>
      </c>
      <c r="F748" s="229" t="s">
        <v>153</v>
      </c>
      <c r="G748" s="226"/>
      <c r="H748" s="228" t="s">
        <v>19</v>
      </c>
      <c r="I748" s="230"/>
      <c r="J748" s="226"/>
      <c r="K748" s="226"/>
      <c r="L748" s="231"/>
      <c r="M748" s="232"/>
      <c r="N748" s="233"/>
      <c r="O748" s="233"/>
      <c r="P748" s="233"/>
      <c r="Q748" s="233"/>
      <c r="R748" s="233"/>
      <c r="S748" s="233"/>
      <c r="T748" s="234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5" t="s">
        <v>141</v>
      </c>
      <c r="AU748" s="235" t="s">
        <v>85</v>
      </c>
      <c r="AV748" s="13" t="s">
        <v>83</v>
      </c>
      <c r="AW748" s="13" t="s">
        <v>37</v>
      </c>
      <c r="AX748" s="13" t="s">
        <v>75</v>
      </c>
      <c r="AY748" s="235" t="s">
        <v>130</v>
      </c>
    </row>
    <row r="749" s="14" customFormat="1">
      <c r="A749" s="14"/>
      <c r="B749" s="236"/>
      <c r="C749" s="237"/>
      <c r="D749" s="227" t="s">
        <v>141</v>
      </c>
      <c r="E749" s="238" t="s">
        <v>19</v>
      </c>
      <c r="F749" s="239" t="s">
        <v>509</v>
      </c>
      <c r="G749" s="237"/>
      <c r="H749" s="240">
        <v>0.41299999999999998</v>
      </c>
      <c r="I749" s="241"/>
      <c r="J749" s="237"/>
      <c r="K749" s="237"/>
      <c r="L749" s="242"/>
      <c r="M749" s="243"/>
      <c r="N749" s="244"/>
      <c r="O749" s="244"/>
      <c r="P749" s="244"/>
      <c r="Q749" s="244"/>
      <c r="R749" s="244"/>
      <c r="S749" s="244"/>
      <c r="T749" s="24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46" t="s">
        <v>141</v>
      </c>
      <c r="AU749" s="246" t="s">
        <v>85</v>
      </c>
      <c r="AV749" s="14" t="s">
        <v>85</v>
      </c>
      <c r="AW749" s="14" t="s">
        <v>37</v>
      </c>
      <c r="AX749" s="14" t="s">
        <v>75</v>
      </c>
      <c r="AY749" s="246" t="s">
        <v>130</v>
      </c>
    </row>
    <row r="750" s="13" customFormat="1">
      <c r="A750" s="13"/>
      <c r="B750" s="225"/>
      <c r="C750" s="226"/>
      <c r="D750" s="227" t="s">
        <v>141</v>
      </c>
      <c r="E750" s="228" t="s">
        <v>19</v>
      </c>
      <c r="F750" s="229" t="s">
        <v>155</v>
      </c>
      <c r="G750" s="226"/>
      <c r="H750" s="228" t="s">
        <v>19</v>
      </c>
      <c r="I750" s="230"/>
      <c r="J750" s="226"/>
      <c r="K750" s="226"/>
      <c r="L750" s="231"/>
      <c r="M750" s="232"/>
      <c r="N750" s="233"/>
      <c r="O750" s="233"/>
      <c r="P750" s="233"/>
      <c r="Q750" s="233"/>
      <c r="R750" s="233"/>
      <c r="S750" s="233"/>
      <c r="T750" s="23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5" t="s">
        <v>141</v>
      </c>
      <c r="AU750" s="235" t="s">
        <v>85</v>
      </c>
      <c r="AV750" s="13" t="s">
        <v>83</v>
      </c>
      <c r="AW750" s="13" t="s">
        <v>37</v>
      </c>
      <c r="AX750" s="13" t="s">
        <v>75</v>
      </c>
      <c r="AY750" s="235" t="s">
        <v>130</v>
      </c>
    </row>
    <row r="751" s="14" customFormat="1">
      <c r="A751" s="14"/>
      <c r="B751" s="236"/>
      <c r="C751" s="237"/>
      <c r="D751" s="227" t="s">
        <v>141</v>
      </c>
      <c r="E751" s="238" t="s">
        <v>19</v>
      </c>
      <c r="F751" s="239" t="s">
        <v>511</v>
      </c>
      <c r="G751" s="237"/>
      <c r="H751" s="240">
        <v>0.376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6" t="s">
        <v>141</v>
      </c>
      <c r="AU751" s="246" t="s">
        <v>85</v>
      </c>
      <c r="AV751" s="14" t="s">
        <v>85</v>
      </c>
      <c r="AW751" s="14" t="s">
        <v>37</v>
      </c>
      <c r="AX751" s="14" t="s">
        <v>75</v>
      </c>
      <c r="AY751" s="246" t="s">
        <v>130</v>
      </c>
    </row>
    <row r="752" s="13" customFormat="1">
      <c r="A752" s="13"/>
      <c r="B752" s="225"/>
      <c r="C752" s="226"/>
      <c r="D752" s="227" t="s">
        <v>141</v>
      </c>
      <c r="E752" s="228" t="s">
        <v>19</v>
      </c>
      <c r="F752" s="229" t="s">
        <v>586</v>
      </c>
      <c r="G752" s="226"/>
      <c r="H752" s="228" t="s">
        <v>19</v>
      </c>
      <c r="I752" s="230"/>
      <c r="J752" s="226"/>
      <c r="K752" s="226"/>
      <c r="L752" s="231"/>
      <c r="M752" s="232"/>
      <c r="N752" s="233"/>
      <c r="O752" s="233"/>
      <c r="P752" s="233"/>
      <c r="Q752" s="233"/>
      <c r="R752" s="233"/>
      <c r="S752" s="233"/>
      <c r="T752" s="234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5" t="s">
        <v>141</v>
      </c>
      <c r="AU752" s="235" t="s">
        <v>85</v>
      </c>
      <c r="AV752" s="13" t="s">
        <v>83</v>
      </c>
      <c r="AW752" s="13" t="s">
        <v>37</v>
      </c>
      <c r="AX752" s="13" t="s">
        <v>75</v>
      </c>
      <c r="AY752" s="235" t="s">
        <v>130</v>
      </c>
    </row>
    <row r="753" s="14" customFormat="1">
      <c r="A753" s="14"/>
      <c r="B753" s="236"/>
      <c r="C753" s="237"/>
      <c r="D753" s="227" t="s">
        <v>141</v>
      </c>
      <c r="E753" s="238" t="s">
        <v>19</v>
      </c>
      <c r="F753" s="239" t="s">
        <v>587</v>
      </c>
      <c r="G753" s="237"/>
      <c r="H753" s="240">
        <v>0.22500000000000001</v>
      </c>
      <c r="I753" s="241"/>
      <c r="J753" s="237"/>
      <c r="K753" s="237"/>
      <c r="L753" s="242"/>
      <c r="M753" s="243"/>
      <c r="N753" s="244"/>
      <c r="O753" s="244"/>
      <c r="P753" s="244"/>
      <c r="Q753" s="244"/>
      <c r="R753" s="244"/>
      <c r="S753" s="244"/>
      <c r="T753" s="245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6" t="s">
        <v>141</v>
      </c>
      <c r="AU753" s="246" t="s">
        <v>85</v>
      </c>
      <c r="AV753" s="14" t="s">
        <v>85</v>
      </c>
      <c r="AW753" s="14" t="s">
        <v>37</v>
      </c>
      <c r="AX753" s="14" t="s">
        <v>75</v>
      </c>
      <c r="AY753" s="246" t="s">
        <v>130</v>
      </c>
    </row>
    <row r="754" s="15" customFormat="1">
      <c r="A754" s="15"/>
      <c r="B754" s="247"/>
      <c r="C754" s="248"/>
      <c r="D754" s="227" t="s">
        <v>141</v>
      </c>
      <c r="E754" s="249" t="s">
        <v>19</v>
      </c>
      <c r="F754" s="250" t="s">
        <v>145</v>
      </c>
      <c r="G754" s="248"/>
      <c r="H754" s="251">
        <v>3.2119999999999997</v>
      </c>
      <c r="I754" s="252"/>
      <c r="J754" s="248"/>
      <c r="K754" s="248"/>
      <c r="L754" s="253"/>
      <c r="M754" s="254"/>
      <c r="N754" s="255"/>
      <c r="O754" s="255"/>
      <c r="P754" s="255"/>
      <c r="Q754" s="255"/>
      <c r="R754" s="255"/>
      <c r="S754" s="255"/>
      <c r="T754" s="256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7" t="s">
        <v>141</v>
      </c>
      <c r="AU754" s="257" t="s">
        <v>85</v>
      </c>
      <c r="AV754" s="15" t="s">
        <v>137</v>
      </c>
      <c r="AW754" s="15" t="s">
        <v>37</v>
      </c>
      <c r="AX754" s="15" t="s">
        <v>83</v>
      </c>
      <c r="AY754" s="257" t="s">
        <v>130</v>
      </c>
    </row>
    <row r="755" s="2" customFormat="1" ht="16.5" customHeight="1">
      <c r="A755" s="41"/>
      <c r="B755" s="42"/>
      <c r="C755" s="207" t="s">
        <v>588</v>
      </c>
      <c r="D755" s="207" t="s">
        <v>132</v>
      </c>
      <c r="E755" s="208" t="s">
        <v>589</v>
      </c>
      <c r="F755" s="209" t="s">
        <v>590</v>
      </c>
      <c r="G755" s="210" t="s">
        <v>135</v>
      </c>
      <c r="H755" s="211">
        <v>3.6480000000000001</v>
      </c>
      <c r="I755" s="212"/>
      <c r="J755" s="213">
        <f>ROUND(I755*H755,2)</f>
        <v>0</v>
      </c>
      <c r="K755" s="209" t="s">
        <v>136</v>
      </c>
      <c r="L755" s="47"/>
      <c r="M755" s="214" t="s">
        <v>19</v>
      </c>
      <c r="N755" s="215" t="s">
        <v>46</v>
      </c>
      <c r="O755" s="87"/>
      <c r="P755" s="216">
        <f>O755*H755</f>
        <v>0</v>
      </c>
      <c r="Q755" s="216">
        <v>0</v>
      </c>
      <c r="R755" s="216">
        <f>Q755*H755</f>
        <v>0</v>
      </c>
      <c r="S755" s="216">
        <v>2.2000000000000002</v>
      </c>
      <c r="T755" s="217">
        <f>S755*H755</f>
        <v>8.0256000000000007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8" t="s">
        <v>137</v>
      </c>
      <c r="AT755" s="218" t="s">
        <v>132</v>
      </c>
      <c r="AU755" s="218" t="s">
        <v>85</v>
      </c>
      <c r="AY755" s="20" t="s">
        <v>130</v>
      </c>
      <c r="BE755" s="219">
        <f>IF(N755="základní",J755,0)</f>
        <v>0</v>
      </c>
      <c r="BF755" s="219">
        <f>IF(N755="snížená",J755,0)</f>
        <v>0</v>
      </c>
      <c r="BG755" s="219">
        <f>IF(N755="zákl. přenesená",J755,0)</f>
        <v>0</v>
      </c>
      <c r="BH755" s="219">
        <f>IF(N755="sníž. přenesená",J755,0)</f>
        <v>0</v>
      </c>
      <c r="BI755" s="219">
        <f>IF(N755="nulová",J755,0)</f>
        <v>0</v>
      </c>
      <c r="BJ755" s="20" t="s">
        <v>83</v>
      </c>
      <c r="BK755" s="219">
        <f>ROUND(I755*H755,2)</f>
        <v>0</v>
      </c>
      <c r="BL755" s="20" t="s">
        <v>137</v>
      </c>
      <c r="BM755" s="218" t="s">
        <v>591</v>
      </c>
    </row>
    <row r="756" s="2" customFormat="1">
      <c r="A756" s="41"/>
      <c r="B756" s="42"/>
      <c r="C756" s="43"/>
      <c r="D756" s="220" t="s">
        <v>139</v>
      </c>
      <c r="E756" s="43"/>
      <c r="F756" s="221" t="s">
        <v>592</v>
      </c>
      <c r="G756" s="43"/>
      <c r="H756" s="43"/>
      <c r="I756" s="222"/>
      <c r="J756" s="43"/>
      <c r="K756" s="43"/>
      <c r="L756" s="47"/>
      <c r="M756" s="223"/>
      <c r="N756" s="224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139</v>
      </c>
      <c r="AU756" s="20" t="s">
        <v>85</v>
      </c>
    </row>
    <row r="757" s="13" customFormat="1">
      <c r="A757" s="13"/>
      <c r="B757" s="225"/>
      <c r="C757" s="226"/>
      <c r="D757" s="227" t="s">
        <v>141</v>
      </c>
      <c r="E757" s="228" t="s">
        <v>19</v>
      </c>
      <c r="F757" s="229" t="s">
        <v>150</v>
      </c>
      <c r="G757" s="226"/>
      <c r="H757" s="228" t="s">
        <v>19</v>
      </c>
      <c r="I757" s="230"/>
      <c r="J757" s="226"/>
      <c r="K757" s="226"/>
      <c r="L757" s="231"/>
      <c r="M757" s="232"/>
      <c r="N757" s="233"/>
      <c r="O757" s="233"/>
      <c r="P757" s="233"/>
      <c r="Q757" s="233"/>
      <c r="R757" s="233"/>
      <c r="S757" s="233"/>
      <c r="T757" s="234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5" t="s">
        <v>141</v>
      </c>
      <c r="AU757" s="235" t="s">
        <v>85</v>
      </c>
      <c r="AV757" s="13" t="s">
        <v>83</v>
      </c>
      <c r="AW757" s="13" t="s">
        <v>37</v>
      </c>
      <c r="AX757" s="13" t="s">
        <v>75</v>
      </c>
      <c r="AY757" s="235" t="s">
        <v>130</v>
      </c>
    </row>
    <row r="758" s="13" customFormat="1">
      <c r="A758" s="13"/>
      <c r="B758" s="225"/>
      <c r="C758" s="226"/>
      <c r="D758" s="227" t="s">
        <v>141</v>
      </c>
      <c r="E758" s="228" t="s">
        <v>19</v>
      </c>
      <c r="F758" s="229" t="s">
        <v>559</v>
      </c>
      <c r="G758" s="226"/>
      <c r="H758" s="228" t="s">
        <v>19</v>
      </c>
      <c r="I758" s="230"/>
      <c r="J758" s="226"/>
      <c r="K758" s="226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141</v>
      </c>
      <c r="AU758" s="235" t="s">
        <v>85</v>
      </c>
      <c r="AV758" s="13" t="s">
        <v>83</v>
      </c>
      <c r="AW758" s="13" t="s">
        <v>37</v>
      </c>
      <c r="AX758" s="13" t="s">
        <v>75</v>
      </c>
      <c r="AY758" s="235" t="s">
        <v>130</v>
      </c>
    </row>
    <row r="759" s="13" customFormat="1">
      <c r="A759" s="13"/>
      <c r="B759" s="225"/>
      <c r="C759" s="226"/>
      <c r="D759" s="227" t="s">
        <v>141</v>
      </c>
      <c r="E759" s="228" t="s">
        <v>19</v>
      </c>
      <c r="F759" s="229" t="s">
        <v>593</v>
      </c>
      <c r="G759" s="226"/>
      <c r="H759" s="228" t="s">
        <v>19</v>
      </c>
      <c r="I759" s="230"/>
      <c r="J759" s="226"/>
      <c r="K759" s="226"/>
      <c r="L759" s="231"/>
      <c r="M759" s="232"/>
      <c r="N759" s="233"/>
      <c r="O759" s="233"/>
      <c r="P759" s="233"/>
      <c r="Q759" s="233"/>
      <c r="R759" s="233"/>
      <c r="S759" s="233"/>
      <c r="T759" s="23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5" t="s">
        <v>141</v>
      </c>
      <c r="AU759" s="235" t="s">
        <v>85</v>
      </c>
      <c r="AV759" s="13" t="s">
        <v>83</v>
      </c>
      <c r="AW759" s="13" t="s">
        <v>37</v>
      </c>
      <c r="AX759" s="13" t="s">
        <v>75</v>
      </c>
      <c r="AY759" s="235" t="s">
        <v>130</v>
      </c>
    </row>
    <row r="760" s="14" customFormat="1">
      <c r="A760" s="14"/>
      <c r="B760" s="236"/>
      <c r="C760" s="237"/>
      <c r="D760" s="227" t="s">
        <v>141</v>
      </c>
      <c r="E760" s="238" t="s">
        <v>19</v>
      </c>
      <c r="F760" s="239" t="s">
        <v>594</v>
      </c>
      <c r="G760" s="237"/>
      <c r="H760" s="240">
        <v>3.6480000000000001</v>
      </c>
      <c r="I760" s="241"/>
      <c r="J760" s="237"/>
      <c r="K760" s="237"/>
      <c r="L760" s="242"/>
      <c r="M760" s="243"/>
      <c r="N760" s="244"/>
      <c r="O760" s="244"/>
      <c r="P760" s="244"/>
      <c r="Q760" s="244"/>
      <c r="R760" s="244"/>
      <c r="S760" s="244"/>
      <c r="T760" s="245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6" t="s">
        <v>141</v>
      </c>
      <c r="AU760" s="246" t="s">
        <v>85</v>
      </c>
      <c r="AV760" s="14" t="s">
        <v>85</v>
      </c>
      <c r="AW760" s="14" t="s">
        <v>37</v>
      </c>
      <c r="AX760" s="14" t="s">
        <v>75</v>
      </c>
      <c r="AY760" s="246" t="s">
        <v>130</v>
      </c>
    </row>
    <row r="761" s="15" customFormat="1">
      <c r="A761" s="15"/>
      <c r="B761" s="247"/>
      <c r="C761" s="248"/>
      <c r="D761" s="227" t="s">
        <v>141</v>
      </c>
      <c r="E761" s="249" t="s">
        <v>19</v>
      </c>
      <c r="F761" s="250" t="s">
        <v>145</v>
      </c>
      <c r="G761" s="248"/>
      <c r="H761" s="251">
        <v>3.6480000000000001</v>
      </c>
      <c r="I761" s="252"/>
      <c r="J761" s="248"/>
      <c r="K761" s="248"/>
      <c r="L761" s="253"/>
      <c r="M761" s="254"/>
      <c r="N761" s="255"/>
      <c r="O761" s="255"/>
      <c r="P761" s="255"/>
      <c r="Q761" s="255"/>
      <c r="R761" s="255"/>
      <c r="S761" s="255"/>
      <c r="T761" s="256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7" t="s">
        <v>141</v>
      </c>
      <c r="AU761" s="257" t="s">
        <v>85</v>
      </c>
      <c r="AV761" s="15" t="s">
        <v>137</v>
      </c>
      <c r="AW761" s="15" t="s">
        <v>37</v>
      </c>
      <c r="AX761" s="15" t="s">
        <v>83</v>
      </c>
      <c r="AY761" s="257" t="s">
        <v>130</v>
      </c>
    </row>
    <row r="762" s="2" customFormat="1" ht="21.75" customHeight="1">
      <c r="A762" s="41"/>
      <c r="B762" s="42"/>
      <c r="C762" s="207" t="s">
        <v>595</v>
      </c>
      <c r="D762" s="207" t="s">
        <v>132</v>
      </c>
      <c r="E762" s="208" t="s">
        <v>596</v>
      </c>
      <c r="F762" s="209" t="s">
        <v>597</v>
      </c>
      <c r="G762" s="210" t="s">
        <v>135</v>
      </c>
      <c r="H762" s="211">
        <v>6.8600000000000003</v>
      </c>
      <c r="I762" s="212"/>
      <c r="J762" s="213">
        <f>ROUND(I762*H762,2)</f>
        <v>0</v>
      </c>
      <c r="K762" s="209" t="s">
        <v>136</v>
      </c>
      <c r="L762" s="47"/>
      <c r="M762" s="214" t="s">
        <v>19</v>
      </c>
      <c r="N762" s="215" t="s">
        <v>46</v>
      </c>
      <c r="O762" s="87"/>
      <c r="P762" s="216">
        <f>O762*H762</f>
        <v>0</v>
      </c>
      <c r="Q762" s="216">
        <v>0</v>
      </c>
      <c r="R762" s="216">
        <f>Q762*H762</f>
        <v>0</v>
      </c>
      <c r="S762" s="216">
        <v>0.029000000000000001</v>
      </c>
      <c r="T762" s="217">
        <f>S762*H762</f>
        <v>0.19894000000000001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8" t="s">
        <v>137</v>
      </c>
      <c r="AT762" s="218" t="s">
        <v>132</v>
      </c>
      <c r="AU762" s="218" t="s">
        <v>85</v>
      </c>
      <c r="AY762" s="20" t="s">
        <v>130</v>
      </c>
      <c r="BE762" s="219">
        <f>IF(N762="základní",J762,0)</f>
        <v>0</v>
      </c>
      <c r="BF762" s="219">
        <f>IF(N762="snížená",J762,0)</f>
        <v>0</v>
      </c>
      <c r="BG762" s="219">
        <f>IF(N762="zákl. přenesená",J762,0)</f>
        <v>0</v>
      </c>
      <c r="BH762" s="219">
        <f>IF(N762="sníž. přenesená",J762,0)</f>
        <v>0</v>
      </c>
      <c r="BI762" s="219">
        <f>IF(N762="nulová",J762,0)</f>
        <v>0</v>
      </c>
      <c r="BJ762" s="20" t="s">
        <v>83</v>
      </c>
      <c r="BK762" s="219">
        <f>ROUND(I762*H762,2)</f>
        <v>0</v>
      </c>
      <c r="BL762" s="20" t="s">
        <v>137</v>
      </c>
      <c r="BM762" s="218" t="s">
        <v>598</v>
      </c>
    </row>
    <row r="763" s="2" customFormat="1">
      <c r="A763" s="41"/>
      <c r="B763" s="42"/>
      <c r="C763" s="43"/>
      <c r="D763" s="220" t="s">
        <v>139</v>
      </c>
      <c r="E763" s="43"/>
      <c r="F763" s="221" t="s">
        <v>599</v>
      </c>
      <c r="G763" s="43"/>
      <c r="H763" s="43"/>
      <c r="I763" s="222"/>
      <c r="J763" s="43"/>
      <c r="K763" s="43"/>
      <c r="L763" s="47"/>
      <c r="M763" s="223"/>
      <c r="N763" s="224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139</v>
      </c>
      <c r="AU763" s="20" t="s">
        <v>85</v>
      </c>
    </row>
    <row r="764" s="13" customFormat="1">
      <c r="A764" s="13"/>
      <c r="B764" s="225"/>
      <c r="C764" s="226"/>
      <c r="D764" s="227" t="s">
        <v>141</v>
      </c>
      <c r="E764" s="228" t="s">
        <v>19</v>
      </c>
      <c r="F764" s="229" t="s">
        <v>150</v>
      </c>
      <c r="G764" s="226"/>
      <c r="H764" s="228" t="s">
        <v>19</v>
      </c>
      <c r="I764" s="230"/>
      <c r="J764" s="226"/>
      <c r="K764" s="226"/>
      <c r="L764" s="231"/>
      <c r="M764" s="232"/>
      <c r="N764" s="233"/>
      <c r="O764" s="233"/>
      <c r="P764" s="233"/>
      <c r="Q764" s="233"/>
      <c r="R764" s="233"/>
      <c r="S764" s="233"/>
      <c r="T764" s="23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35" t="s">
        <v>141</v>
      </c>
      <c r="AU764" s="235" t="s">
        <v>85</v>
      </c>
      <c r="AV764" s="13" t="s">
        <v>83</v>
      </c>
      <c r="AW764" s="13" t="s">
        <v>37</v>
      </c>
      <c r="AX764" s="13" t="s">
        <v>75</v>
      </c>
      <c r="AY764" s="235" t="s">
        <v>130</v>
      </c>
    </row>
    <row r="765" s="13" customFormat="1">
      <c r="A765" s="13"/>
      <c r="B765" s="225"/>
      <c r="C765" s="226"/>
      <c r="D765" s="227" t="s">
        <v>141</v>
      </c>
      <c r="E765" s="228" t="s">
        <v>19</v>
      </c>
      <c r="F765" s="229" t="s">
        <v>559</v>
      </c>
      <c r="G765" s="226"/>
      <c r="H765" s="228" t="s">
        <v>19</v>
      </c>
      <c r="I765" s="230"/>
      <c r="J765" s="226"/>
      <c r="K765" s="226"/>
      <c r="L765" s="231"/>
      <c r="M765" s="232"/>
      <c r="N765" s="233"/>
      <c r="O765" s="233"/>
      <c r="P765" s="233"/>
      <c r="Q765" s="233"/>
      <c r="R765" s="233"/>
      <c r="S765" s="233"/>
      <c r="T765" s="23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5" t="s">
        <v>141</v>
      </c>
      <c r="AU765" s="235" t="s">
        <v>85</v>
      </c>
      <c r="AV765" s="13" t="s">
        <v>83</v>
      </c>
      <c r="AW765" s="13" t="s">
        <v>37</v>
      </c>
      <c r="AX765" s="13" t="s">
        <v>75</v>
      </c>
      <c r="AY765" s="235" t="s">
        <v>130</v>
      </c>
    </row>
    <row r="766" s="13" customFormat="1">
      <c r="A766" s="13"/>
      <c r="B766" s="225"/>
      <c r="C766" s="226"/>
      <c r="D766" s="227" t="s">
        <v>141</v>
      </c>
      <c r="E766" s="228" t="s">
        <v>19</v>
      </c>
      <c r="F766" s="229" t="s">
        <v>593</v>
      </c>
      <c r="G766" s="226"/>
      <c r="H766" s="228" t="s">
        <v>19</v>
      </c>
      <c r="I766" s="230"/>
      <c r="J766" s="226"/>
      <c r="K766" s="226"/>
      <c r="L766" s="231"/>
      <c r="M766" s="232"/>
      <c r="N766" s="233"/>
      <c r="O766" s="233"/>
      <c r="P766" s="233"/>
      <c r="Q766" s="233"/>
      <c r="R766" s="233"/>
      <c r="S766" s="233"/>
      <c r="T766" s="23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5" t="s">
        <v>141</v>
      </c>
      <c r="AU766" s="235" t="s">
        <v>85</v>
      </c>
      <c r="AV766" s="13" t="s">
        <v>83</v>
      </c>
      <c r="AW766" s="13" t="s">
        <v>37</v>
      </c>
      <c r="AX766" s="13" t="s">
        <v>75</v>
      </c>
      <c r="AY766" s="235" t="s">
        <v>130</v>
      </c>
    </row>
    <row r="767" s="14" customFormat="1">
      <c r="A767" s="14"/>
      <c r="B767" s="236"/>
      <c r="C767" s="237"/>
      <c r="D767" s="227" t="s">
        <v>141</v>
      </c>
      <c r="E767" s="238" t="s">
        <v>19</v>
      </c>
      <c r="F767" s="239" t="s">
        <v>594</v>
      </c>
      <c r="G767" s="237"/>
      <c r="H767" s="240">
        <v>3.6480000000000001</v>
      </c>
      <c r="I767" s="241"/>
      <c r="J767" s="237"/>
      <c r="K767" s="237"/>
      <c r="L767" s="242"/>
      <c r="M767" s="243"/>
      <c r="N767" s="244"/>
      <c r="O767" s="244"/>
      <c r="P767" s="244"/>
      <c r="Q767" s="244"/>
      <c r="R767" s="244"/>
      <c r="S767" s="244"/>
      <c r="T767" s="245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6" t="s">
        <v>141</v>
      </c>
      <c r="AU767" s="246" t="s">
        <v>85</v>
      </c>
      <c r="AV767" s="14" t="s">
        <v>85</v>
      </c>
      <c r="AW767" s="14" t="s">
        <v>37</v>
      </c>
      <c r="AX767" s="14" t="s">
        <v>75</v>
      </c>
      <c r="AY767" s="246" t="s">
        <v>130</v>
      </c>
    </row>
    <row r="768" s="16" customFormat="1">
      <c r="A768" s="16"/>
      <c r="B768" s="268"/>
      <c r="C768" s="269"/>
      <c r="D768" s="227" t="s">
        <v>141</v>
      </c>
      <c r="E768" s="270" t="s">
        <v>19</v>
      </c>
      <c r="F768" s="271" t="s">
        <v>245</v>
      </c>
      <c r="G768" s="269"/>
      <c r="H768" s="272">
        <v>3.6480000000000001</v>
      </c>
      <c r="I768" s="273"/>
      <c r="J768" s="269"/>
      <c r="K768" s="269"/>
      <c r="L768" s="274"/>
      <c r="M768" s="275"/>
      <c r="N768" s="276"/>
      <c r="O768" s="276"/>
      <c r="P768" s="276"/>
      <c r="Q768" s="276"/>
      <c r="R768" s="276"/>
      <c r="S768" s="276"/>
      <c r="T768" s="277"/>
      <c r="U768" s="16"/>
      <c r="V768" s="16"/>
      <c r="W768" s="16"/>
      <c r="X768" s="16"/>
      <c r="Y768" s="16"/>
      <c r="Z768" s="16"/>
      <c r="AA768" s="16"/>
      <c r="AB768" s="16"/>
      <c r="AC768" s="16"/>
      <c r="AD768" s="16"/>
      <c r="AE768" s="16"/>
      <c r="AT768" s="278" t="s">
        <v>141</v>
      </c>
      <c r="AU768" s="278" t="s">
        <v>85</v>
      </c>
      <c r="AV768" s="16" t="s">
        <v>157</v>
      </c>
      <c r="AW768" s="16" t="s">
        <v>37</v>
      </c>
      <c r="AX768" s="16" t="s">
        <v>75</v>
      </c>
      <c r="AY768" s="278" t="s">
        <v>130</v>
      </c>
    </row>
    <row r="769" s="13" customFormat="1">
      <c r="A769" s="13"/>
      <c r="B769" s="225"/>
      <c r="C769" s="226"/>
      <c r="D769" s="227" t="s">
        <v>141</v>
      </c>
      <c r="E769" s="228" t="s">
        <v>19</v>
      </c>
      <c r="F769" s="229" t="s">
        <v>150</v>
      </c>
      <c r="G769" s="226"/>
      <c r="H769" s="228" t="s">
        <v>19</v>
      </c>
      <c r="I769" s="230"/>
      <c r="J769" s="226"/>
      <c r="K769" s="226"/>
      <c r="L769" s="231"/>
      <c r="M769" s="232"/>
      <c r="N769" s="233"/>
      <c r="O769" s="233"/>
      <c r="P769" s="233"/>
      <c r="Q769" s="233"/>
      <c r="R769" s="233"/>
      <c r="S769" s="233"/>
      <c r="T769" s="23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5" t="s">
        <v>141</v>
      </c>
      <c r="AU769" s="235" t="s">
        <v>85</v>
      </c>
      <c r="AV769" s="13" t="s">
        <v>83</v>
      </c>
      <c r="AW769" s="13" t="s">
        <v>37</v>
      </c>
      <c r="AX769" s="13" t="s">
        <v>75</v>
      </c>
      <c r="AY769" s="235" t="s">
        <v>130</v>
      </c>
    </row>
    <row r="770" s="13" customFormat="1">
      <c r="A770" s="13"/>
      <c r="B770" s="225"/>
      <c r="C770" s="226"/>
      <c r="D770" s="227" t="s">
        <v>141</v>
      </c>
      <c r="E770" s="228" t="s">
        <v>19</v>
      </c>
      <c r="F770" s="229" t="s">
        <v>151</v>
      </c>
      <c r="G770" s="226"/>
      <c r="H770" s="228" t="s">
        <v>19</v>
      </c>
      <c r="I770" s="230"/>
      <c r="J770" s="226"/>
      <c r="K770" s="226"/>
      <c r="L770" s="231"/>
      <c r="M770" s="232"/>
      <c r="N770" s="233"/>
      <c r="O770" s="233"/>
      <c r="P770" s="233"/>
      <c r="Q770" s="233"/>
      <c r="R770" s="233"/>
      <c r="S770" s="233"/>
      <c r="T770" s="23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5" t="s">
        <v>141</v>
      </c>
      <c r="AU770" s="235" t="s">
        <v>85</v>
      </c>
      <c r="AV770" s="13" t="s">
        <v>83</v>
      </c>
      <c r="AW770" s="13" t="s">
        <v>37</v>
      </c>
      <c r="AX770" s="13" t="s">
        <v>75</v>
      </c>
      <c r="AY770" s="235" t="s">
        <v>130</v>
      </c>
    </row>
    <row r="771" s="14" customFormat="1">
      <c r="A771" s="14"/>
      <c r="B771" s="236"/>
      <c r="C771" s="237"/>
      <c r="D771" s="227" t="s">
        <v>141</v>
      </c>
      <c r="E771" s="238" t="s">
        <v>19</v>
      </c>
      <c r="F771" s="239" t="s">
        <v>506</v>
      </c>
      <c r="G771" s="237"/>
      <c r="H771" s="240">
        <v>1.163</v>
      </c>
      <c r="I771" s="241"/>
      <c r="J771" s="237"/>
      <c r="K771" s="237"/>
      <c r="L771" s="242"/>
      <c r="M771" s="243"/>
      <c r="N771" s="244"/>
      <c r="O771" s="244"/>
      <c r="P771" s="244"/>
      <c r="Q771" s="244"/>
      <c r="R771" s="244"/>
      <c r="S771" s="244"/>
      <c r="T771" s="24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6" t="s">
        <v>141</v>
      </c>
      <c r="AU771" s="246" t="s">
        <v>85</v>
      </c>
      <c r="AV771" s="14" t="s">
        <v>85</v>
      </c>
      <c r="AW771" s="14" t="s">
        <v>37</v>
      </c>
      <c r="AX771" s="14" t="s">
        <v>75</v>
      </c>
      <c r="AY771" s="246" t="s">
        <v>130</v>
      </c>
    </row>
    <row r="772" s="14" customFormat="1">
      <c r="A772" s="14"/>
      <c r="B772" s="236"/>
      <c r="C772" s="237"/>
      <c r="D772" s="227" t="s">
        <v>141</v>
      </c>
      <c r="E772" s="238" t="s">
        <v>19</v>
      </c>
      <c r="F772" s="239" t="s">
        <v>507</v>
      </c>
      <c r="G772" s="237"/>
      <c r="H772" s="240">
        <v>1.0349999999999999</v>
      </c>
      <c r="I772" s="241"/>
      <c r="J772" s="237"/>
      <c r="K772" s="237"/>
      <c r="L772" s="242"/>
      <c r="M772" s="243"/>
      <c r="N772" s="244"/>
      <c r="O772" s="244"/>
      <c r="P772" s="244"/>
      <c r="Q772" s="244"/>
      <c r="R772" s="244"/>
      <c r="S772" s="244"/>
      <c r="T772" s="24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6" t="s">
        <v>141</v>
      </c>
      <c r="AU772" s="246" t="s">
        <v>85</v>
      </c>
      <c r="AV772" s="14" t="s">
        <v>85</v>
      </c>
      <c r="AW772" s="14" t="s">
        <v>37</v>
      </c>
      <c r="AX772" s="14" t="s">
        <v>75</v>
      </c>
      <c r="AY772" s="246" t="s">
        <v>130</v>
      </c>
    </row>
    <row r="773" s="13" customFormat="1">
      <c r="A773" s="13"/>
      <c r="B773" s="225"/>
      <c r="C773" s="226"/>
      <c r="D773" s="227" t="s">
        <v>141</v>
      </c>
      <c r="E773" s="228" t="s">
        <v>19</v>
      </c>
      <c r="F773" s="229" t="s">
        <v>153</v>
      </c>
      <c r="G773" s="226"/>
      <c r="H773" s="228" t="s">
        <v>19</v>
      </c>
      <c r="I773" s="230"/>
      <c r="J773" s="226"/>
      <c r="K773" s="226"/>
      <c r="L773" s="231"/>
      <c r="M773" s="232"/>
      <c r="N773" s="233"/>
      <c r="O773" s="233"/>
      <c r="P773" s="233"/>
      <c r="Q773" s="233"/>
      <c r="R773" s="233"/>
      <c r="S773" s="233"/>
      <c r="T773" s="23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5" t="s">
        <v>141</v>
      </c>
      <c r="AU773" s="235" t="s">
        <v>85</v>
      </c>
      <c r="AV773" s="13" t="s">
        <v>83</v>
      </c>
      <c r="AW773" s="13" t="s">
        <v>37</v>
      </c>
      <c r="AX773" s="13" t="s">
        <v>75</v>
      </c>
      <c r="AY773" s="235" t="s">
        <v>130</v>
      </c>
    </row>
    <row r="774" s="14" customFormat="1">
      <c r="A774" s="14"/>
      <c r="B774" s="236"/>
      <c r="C774" s="237"/>
      <c r="D774" s="227" t="s">
        <v>141</v>
      </c>
      <c r="E774" s="238" t="s">
        <v>19</v>
      </c>
      <c r="F774" s="239" t="s">
        <v>509</v>
      </c>
      <c r="G774" s="237"/>
      <c r="H774" s="240">
        <v>0.41299999999999998</v>
      </c>
      <c r="I774" s="241"/>
      <c r="J774" s="237"/>
      <c r="K774" s="237"/>
      <c r="L774" s="242"/>
      <c r="M774" s="243"/>
      <c r="N774" s="244"/>
      <c r="O774" s="244"/>
      <c r="P774" s="244"/>
      <c r="Q774" s="244"/>
      <c r="R774" s="244"/>
      <c r="S774" s="244"/>
      <c r="T774" s="24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6" t="s">
        <v>141</v>
      </c>
      <c r="AU774" s="246" t="s">
        <v>85</v>
      </c>
      <c r="AV774" s="14" t="s">
        <v>85</v>
      </c>
      <c r="AW774" s="14" t="s">
        <v>37</v>
      </c>
      <c r="AX774" s="14" t="s">
        <v>75</v>
      </c>
      <c r="AY774" s="246" t="s">
        <v>130</v>
      </c>
    </row>
    <row r="775" s="13" customFormat="1">
      <c r="A775" s="13"/>
      <c r="B775" s="225"/>
      <c r="C775" s="226"/>
      <c r="D775" s="227" t="s">
        <v>141</v>
      </c>
      <c r="E775" s="228" t="s">
        <v>19</v>
      </c>
      <c r="F775" s="229" t="s">
        <v>155</v>
      </c>
      <c r="G775" s="226"/>
      <c r="H775" s="228" t="s">
        <v>19</v>
      </c>
      <c r="I775" s="230"/>
      <c r="J775" s="226"/>
      <c r="K775" s="226"/>
      <c r="L775" s="231"/>
      <c r="M775" s="232"/>
      <c r="N775" s="233"/>
      <c r="O775" s="233"/>
      <c r="P775" s="233"/>
      <c r="Q775" s="233"/>
      <c r="R775" s="233"/>
      <c r="S775" s="233"/>
      <c r="T775" s="234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5" t="s">
        <v>141</v>
      </c>
      <c r="AU775" s="235" t="s">
        <v>85</v>
      </c>
      <c r="AV775" s="13" t="s">
        <v>83</v>
      </c>
      <c r="AW775" s="13" t="s">
        <v>37</v>
      </c>
      <c r="AX775" s="13" t="s">
        <v>75</v>
      </c>
      <c r="AY775" s="235" t="s">
        <v>130</v>
      </c>
    </row>
    <row r="776" s="14" customFormat="1">
      <c r="A776" s="14"/>
      <c r="B776" s="236"/>
      <c r="C776" s="237"/>
      <c r="D776" s="227" t="s">
        <v>141</v>
      </c>
      <c r="E776" s="238" t="s">
        <v>19</v>
      </c>
      <c r="F776" s="239" t="s">
        <v>511</v>
      </c>
      <c r="G776" s="237"/>
      <c r="H776" s="240">
        <v>0.376</v>
      </c>
      <c r="I776" s="241"/>
      <c r="J776" s="237"/>
      <c r="K776" s="237"/>
      <c r="L776" s="242"/>
      <c r="M776" s="243"/>
      <c r="N776" s="244"/>
      <c r="O776" s="244"/>
      <c r="P776" s="244"/>
      <c r="Q776" s="244"/>
      <c r="R776" s="244"/>
      <c r="S776" s="244"/>
      <c r="T776" s="24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6" t="s">
        <v>141</v>
      </c>
      <c r="AU776" s="246" t="s">
        <v>85</v>
      </c>
      <c r="AV776" s="14" t="s">
        <v>85</v>
      </c>
      <c r="AW776" s="14" t="s">
        <v>37</v>
      </c>
      <c r="AX776" s="14" t="s">
        <v>75</v>
      </c>
      <c r="AY776" s="246" t="s">
        <v>130</v>
      </c>
    </row>
    <row r="777" s="16" customFormat="1">
      <c r="A777" s="16"/>
      <c r="B777" s="268"/>
      <c r="C777" s="269"/>
      <c r="D777" s="227" t="s">
        <v>141</v>
      </c>
      <c r="E777" s="270" t="s">
        <v>19</v>
      </c>
      <c r="F777" s="271" t="s">
        <v>245</v>
      </c>
      <c r="G777" s="269"/>
      <c r="H777" s="272">
        <v>2.9869999999999997</v>
      </c>
      <c r="I777" s="273"/>
      <c r="J777" s="269"/>
      <c r="K777" s="269"/>
      <c r="L777" s="274"/>
      <c r="M777" s="275"/>
      <c r="N777" s="276"/>
      <c r="O777" s="276"/>
      <c r="P777" s="276"/>
      <c r="Q777" s="276"/>
      <c r="R777" s="276"/>
      <c r="S777" s="276"/>
      <c r="T777" s="277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T777" s="278" t="s">
        <v>141</v>
      </c>
      <c r="AU777" s="278" t="s">
        <v>85</v>
      </c>
      <c r="AV777" s="16" t="s">
        <v>157</v>
      </c>
      <c r="AW777" s="16" t="s">
        <v>37</v>
      </c>
      <c r="AX777" s="16" t="s">
        <v>75</v>
      </c>
      <c r="AY777" s="278" t="s">
        <v>130</v>
      </c>
    </row>
    <row r="778" s="13" customFormat="1">
      <c r="A778" s="13"/>
      <c r="B778" s="225"/>
      <c r="C778" s="226"/>
      <c r="D778" s="227" t="s">
        <v>141</v>
      </c>
      <c r="E778" s="228" t="s">
        <v>19</v>
      </c>
      <c r="F778" s="229" t="s">
        <v>150</v>
      </c>
      <c r="G778" s="226"/>
      <c r="H778" s="228" t="s">
        <v>19</v>
      </c>
      <c r="I778" s="230"/>
      <c r="J778" s="226"/>
      <c r="K778" s="226"/>
      <c r="L778" s="231"/>
      <c r="M778" s="232"/>
      <c r="N778" s="233"/>
      <c r="O778" s="233"/>
      <c r="P778" s="233"/>
      <c r="Q778" s="233"/>
      <c r="R778" s="233"/>
      <c r="S778" s="233"/>
      <c r="T778" s="23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5" t="s">
        <v>141</v>
      </c>
      <c r="AU778" s="235" t="s">
        <v>85</v>
      </c>
      <c r="AV778" s="13" t="s">
        <v>83</v>
      </c>
      <c r="AW778" s="13" t="s">
        <v>37</v>
      </c>
      <c r="AX778" s="13" t="s">
        <v>75</v>
      </c>
      <c r="AY778" s="235" t="s">
        <v>130</v>
      </c>
    </row>
    <row r="779" s="13" customFormat="1">
      <c r="A779" s="13"/>
      <c r="B779" s="225"/>
      <c r="C779" s="226"/>
      <c r="D779" s="227" t="s">
        <v>141</v>
      </c>
      <c r="E779" s="228" t="s">
        <v>19</v>
      </c>
      <c r="F779" s="229" t="s">
        <v>586</v>
      </c>
      <c r="G779" s="226"/>
      <c r="H779" s="228" t="s">
        <v>19</v>
      </c>
      <c r="I779" s="230"/>
      <c r="J779" s="226"/>
      <c r="K779" s="226"/>
      <c r="L779" s="231"/>
      <c r="M779" s="232"/>
      <c r="N779" s="233"/>
      <c r="O779" s="233"/>
      <c r="P779" s="233"/>
      <c r="Q779" s="233"/>
      <c r="R779" s="233"/>
      <c r="S779" s="233"/>
      <c r="T779" s="234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5" t="s">
        <v>141</v>
      </c>
      <c r="AU779" s="235" t="s">
        <v>85</v>
      </c>
      <c r="AV779" s="13" t="s">
        <v>83</v>
      </c>
      <c r="AW779" s="13" t="s">
        <v>37</v>
      </c>
      <c r="AX779" s="13" t="s">
        <v>75</v>
      </c>
      <c r="AY779" s="235" t="s">
        <v>130</v>
      </c>
    </row>
    <row r="780" s="14" customFormat="1">
      <c r="A780" s="14"/>
      <c r="B780" s="236"/>
      <c r="C780" s="237"/>
      <c r="D780" s="227" t="s">
        <v>141</v>
      </c>
      <c r="E780" s="238" t="s">
        <v>19</v>
      </c>
      <c r="F780" s="239" t="s">
        <v>587</v>
      </c>
      <c r="G780" s="237"/>
      <c r="H780" s="240">
        <v>0.22500000000000001</v>
      </c>
      <c r="I780" s="241"/>
      <c r="J780" s="237"/>
      <c r="K780" s="237"/>
      <c r="L780" s="242"/>
      <c r="M780" s="243"/>
      <c r="N780" s="244"/>
      <c r="O780" s="244"/>
      <c r="P780" s="244"/>
      <c r="Q780" s="244"/>
      <c r="R780" s="244"/>
      <c r="S780" s="244"/>
      <c r="T780" s="24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6" t="s">
        <v>141</v>
      </c>
      <c r="AU780" s="246" t="s">
        <v>85</v>
      </c>
      <c r="AV780" s="14" t="s">
        <v>85</v>
      </c>
      <c r="AW780" s="14" t="s">
        <v>37</v>
      </c>
      <c r="AX780" s="14" t="s">
        <v>75</v>
      </c>
      <c r="AY780" s="246" t="s">
        <v>130</v>
      </c>
    </row>
    <row r="781" s="16" customFormat="1">
      <c r="A781" s="16"/>
      <c r="B781" s="268"/>
      <c r="C781" s="269"/>
      <c r="D781" s="227" t="s">
        <v>141</v>
      </c>
      <c r="E781" s="270" t="s">
        <v>19</v>
      </c>
      <c r="F781" s="271" t="s">
        <v>245</v>
      </c>
      <c r="G781" s="269"/>
      <c r="H781" s="272">
        <v>0.22500000000000001</v>
      </c>
      <c r="I781" s="273"/>
      <c r="J781" s="269"/>
      <c r="K781" s="269"/>
      <c r="L781" s="274"/>
      <c r="M781" s="275"/>
      <c r="N781" s="276"/>
      <c r="O781" s="276"/>
      <c r="P781" s="276"/>
      <c r="Q781" s="276"/>
      <c r="R781" s="276"/>
      <c r="S781" s="276"/>
      <c r="T781" s="277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T781" s="278" t="s">
        <v>141</v>
      </c>
      <c r="AU781" s="278" t="s">
        <v>85</v>
      </c>
      <c r="AV781" s="16" t="s">
        <v>157</v>
      </c>
      <c r="AW781" s="16" t="s">
        <v>37</v>
      </c>
      <c r="AX781" s="16" t="s">
        <v>75</v>
      </c>
      <c r="AY781" s="278" t="s">
        <v>130</v>
      </c>
    </row>
    <row r="782" s="15" customFormat="1">
      <c r="A782" s="15"/>
      <c r="B782" s="247"/>
      <c r="C782" s="248"/>
      <c r="D782" s="227" t="s">
        <v>141</v>
      </c>
      <c r="E782" s="249" t="s">
        <v>19</v>
      </c>
      <c r="F782" s="250" t="s">
        <v>145</v>
      </c>
      <c r="G782" s="248"/>
      <c r="H782" s="251">
        <v>6.8600000000000003</v>
      </c>
      <c r="I782" s="252"/>
      <c r="J782" s="248"/>
      <c r="K782" s="248"/>
      <c r="L782" s="253"/>
      <c r="M782" s="254"/>
      <c r="N782" s="255"/>
      <c r="O782" s="255"/>
      <c r="P782" s="255"/>
      <c r="Q782" s="255"/>
      <c r="R782" s="255"/>
      <c r="S782" s="255"/>
      <c r="T782" s="256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T782" s="257" t="s">
        <v>141</v>
      </c>
      <c r="AU782" s="257" t="s">
        <v>85</v>
      </c>
      <c r="AV782" s="15" t="s">
        <v>137</v>
      </c>
      <c r="AW782" s="15" t="s">
        <v>37</v>
      </c>
      <c r="AX782" s="15" t="s">
        <v>83</v>
      </c>
      <c r="AY782" s="257" t="s">
        <v>130</v>
      </c>
    </row>
    <row r="783" s="2" customFormat="1" ht="24.15" customHeight="1">
      <c r="A783" s="41"/>
      <c r="B783" s="42"/>
      <c r="C783" s="207" t="s">
        <v>600</v>
      </c>
      <c r="D783" s="207" t="s">
        <v>132</v>
      </c>
      <c r="E783" s="208" t="s">
        <v>601</v>
      </c>
      <c r="F783" s="209" t="s">
        <v>602</v>
      </c>
      <c r="G783" s="210" t="s">
        <v>225</v>
      </c>
      <c r="H783" s="211">
        <v>135.953</v>
      </c>
      <c r="I783" s="212"/>
      <c r="J783" s="213">
        <f>ROUND(I783*H783,2)</f>
        <v>0</v>
      </c>
      <c r="K783" s="209" t="s">
        <v>136</v>
      </c>
      <c r="L783" s="47"/>
      <c r="M783" s="214" t="s">
        <v>19</v>
      </c>
      <c r="N783" s="215" t="s">
        <v>46</v>
      </c>
      <c r="O783" s="87"/>
      <c r="P783" s="216">
        <f>O783*H783</f>
        <v>0</v>
      </c>
      <c r="Q783" s="216">
        <v>0</v>
      </c>
      <c r="R783" s="216">
        <f>Q783*H783</f>
        <v>0</v>
      </c>
      <c r="S783" s="216">
        <v>0.035000000000000003</v>
      </c>
      <c r="T783" s="217">
        <f>S783*H783</f>
        <v>4.7583550000000008</v>
      </c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R783" s="218" t="s">
        <v>137</v>
      </c>
      <c r="AT783" s="218" t="s">
        <v>132</v>
      </c>
      <c r="AU783" s="218" t="s">
        <v>85</v>
      </c>
      <c r="AY783" s="20" t="s">
        <v>130</v>
      </c>
      <c r="BE783" s="219">
        <f>IF(N783="základní",J783,0)</f>
        <v>0</v>
      </c>
      <c r="BF783" s="219">
        <f>IF(N783="snížená",J783,0)</f>
        <v>0</v>
      </c>
      <c r="BG783" s="219">
        <f>IF(N783="zákl. přenesená",J783,0)</f>
        <v>0</v>
      </c>
      <c r="BH783" s="219">
        <f>IF(N783="sníž. přenesená",J783,0)</f>
        <v>0</v>
      </c>
      <c r="BI783" s="219">
        <f>IF(N783="nulová",J783,0)</f>
        <v>0</v>
      </c>
      <c r="BJ783" s="20" t="s">
        <v>83</v>
      </c>
      <c r="BK783" s="219">
        <f>ROUND(I783*H783,2)</f>
        <v>0</v>
      </c>
      <c r="BL783" s="20" t="s">
        <v>137</v>
      </c>
      <c r="BM783" s="218" t="s">
        <v>603</v>
      </c>
    </row>
    <row r="784" s="2" customFormat="1">
      <c r="A784" s="41"/>
      <c r="B784" s="42"/>
      <c r="C784" s="43"/>
      <c r="D784" s="220" t="s">
        <v>139</v>
      </c>
      <c r="E784" s="43"/>
      <c r="F784" s="221" t="s">
        <v>604</v>
      </c>
      <c r="G784" s="43"/>
      <c r="H784" s="43"/>
      <c r="I784" s="222"/>
      <c r="J784" s="43"/>
      <c r="K784" s="43"/>
      <c r="L784" s="47"/>
      <c r="M784" s="223"/>
      <c r="N784" s="224"/>
      <c r="O784" s="87"/>
      <c r="P784" s="87"/>
      <c r="Q784" s="87"/>
      <c r="R784" s="87"/>
      <c r="S784" s="87"/>
      <c r="T784" s="88"/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T784" s="20" t="s">
        <v>139</v>
      </c>
      <c r="AU784" s="20" t="s">
        <v>85</v>
      </c>
    </row>
    <row r="785" s="13" customFormat="1">
      <c r="A785" s="13"/>
      <c r="B785" s="225"/>
      <c r="C785" s="226"/>
      <c r="D785" s="227" t="s">
        <v>141</v>
      </c>
      <c r="E785" s="228" t="s">
        <v>19</v>
      </c>
      <c r="F785" s="229" t="s">
        <v>150</v>
      </c>
      <c r="G785" s="226"/>
      <c r="H785" s="228" t="s">
        <v>19</v>
      </c>
      <c r="I785" s="230"/>
      <c r="J785" s="226"/>
      <c r="K785" s="226"/>
      <c r="L785" s="231"/>
      <c r="M785" s="232"/>
      <c r="N785" s="233"/>
      <c r="O785" s="233"/>
      <c r="P785" s="233"/>
      <c r="Q785" s="233"/>
      <c r="R785" s="233"/>
      <c r="S785" s="233"/>
      <c r="T785" s="234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5" t="s">
        <v>141</v>
      </c>
      <c r="AU785" s="235" t="s">
        <v>85</v>
      </c>
      <c r="AV785" s="13" t="s">
        <v>83</v>
      </c>
      <c r="AW785" s="13" t="s">
        <v>37</v>
      </c>
      <c r="AX785" s="13" t="s">
        <v>75</v>
      </c>
      <c r="AY785" s="235" t="s">
        <v>130</v>
      </c>
    </row>
    <row r="786" s="13" customFormat="1">
      <c r="A786" s="13"/>
      <c r="B786" s="225"/>
      <c r="C786" s="226"/>
      <c r="D786" s="227" t="s">
        <v>141</v>
      </c>
      <c r="E786" s="228" t="s">
        <v>19</v>
      </c>
      <c r="F786" s="229" t="s">
        <v>605</v>
      </c>
      <c r="G786" s="226"/>
      <c r="H786" s="228" t="s">
        <v>19</v>
      </c>
      <c r="I786" s="230"/>
      <c r="J786" s="226"/>
      <c r="K786" s="226"/>
      <c r="L786" s="231"/>
      <c r="M786" s="232"/>
      <c r="N786" s="233"/>
      <c r="O786" s="233"/>
      <c r="P786" s="233"/>
      <c r="Q786" s="233"/>
      <c r="R786" s="233"/>
      <c r="S786" s="233"/>
      <c r="T786" s="23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5" t="s">
        <v>141</v>
      </c>
      <c r="AU786" s="235" t="s">
        <v>85</v>
      </c>
      <c r="AV786" s="13" t="s">
        <v>83</v>
      </c>
      <c r="AW786" s="13" t="s">
        <v>37</v>
      </c>
      <c r="AX786" s="13" t="s">
        <v>75</v>
      </c>
      <c r="AY786" s="235" t="s">
        <v>130</v>
      </c>
    </row>
    <row r="787" s="14" customFormat="1">
      <c r="A787" s="14"/>
      <c r="B787" s="236"/>
      <c r="C787" s="237"/>
      <c r="D787" s="227" t="s">
        <v>141</v>
      </c>
      <c r="E787" s="238" t="s">
        <v>19</v>
      </c>
      <c r="F787" s="239" t="s">
        <v>478</v>
      </c>
      <c r="G787" s="237"/>
      <c r="H787" s="240">
        <v>27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6" t="s">
        <v>141</v>
      </c>
      <c r="AU787" s="246" t="s">
        <v>85</v>
      </c>
      <c r="AV787" s="14" t="s">
        <v>85</v>
      </c>
      <c r="AW787" s="14" t="s">
        <v>37</v>
      </c>
      <c r="AX787" s="14" t="s">
        <v>75</v>
      </c>
      <c r="AY787" s="246" t="s">
        <v>130</v>
      </c>
    </row>
    <row r="788" s="13" customFormat="1">
      <c r="A788" s="13"/>
      <c r="B788" s="225"/>
      <c r="C788" s="226"/>
      <c r="D788" s="227" t="s">
        <v>141</v>
      </c>
      <c r="E788" s="228" t="s">
        <v>19</v>
      </c>
      <c r="F788" s="229" t="s">
        <v>252</v>
      </c>
      <c r="G788" s="226"/>
      <c r="H788" s="228" t="s">
        <v>19</v>
      </c>
      <c r="I788" s="230"/>
      <c r="J788" s="226"/>
      <c r="K788" s="226"/>
      <c r="L788" s="231"/>
      <c r="M788" s="232"/>
      <c r="N788" s="233"/>
      <c r="O788" s="233"/>
      <c r="P788" s="233"/>
      <c r="Q788" s="233"/>
      <c r="R788" s="233"/>
      <c r="S788" s="233"/>
      <c r="T788" s="23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5" t="s">
        <v>141</v>
      </c>
      <c r="AU788" s="235" t="s">
        <v>85</v>
      </c>
      <c r="AV788" s="13" t="s">
        <v>83</v>
      </c>
      <c r="AW788" s="13" t="s">
        <v>37</v>
      </c>
      <c r="AX788" s="13" t="s">
        <v>75</v>
      </c>
      <c r="AY788" s="235" t="s">
        <v>130</v>
      </c>
    </row>
    <row r="789" s="14" customFormat="1">
      <c r="A789" s="14"/>
      <c r="B789" s="236"/>
      <c r="C789" s="237"/>
      <c r="D789" s="227" t="s">
        <v>141</v>
      </c>
      <c r="E789" s="238" t="s">
        <v>19</v>
      </c>
      <c r="F789" s="239" t="s">
        <v>606</v>
      </c>
      <c r="G789" s="237"/>
      <c r="H789" s="240">
        <v>108.953</v>
      </c>
      <c r="I789" s="241"/>
      <c r="J789" s="237"/>
      <c r="K789" s="237"/>
      <c r="L789" s="242"/>
      <c r="M789" s="243"/>
      <c r="N789" s="244"/>
      <c r="O789" s="244"/>
      <c r="P789" s="244"/>
      <c r="Q789" s="244"/>
      <c r="R789" s="244"/>
      <c r="S789" s="244"/>
      <c r="T789" s="245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6" t="s">
        <v>141</v>
      </c>
      <c r="AU789" s="246" t="s">
        <v>85</v>
      </c>
      <c r="AV789" s="14" t="s">
        <v>85</v>
      </c>
      <c r="AW789" s="14" t="s">
        <v>37</v>
      </c>
      <c r="AX789" s="14" t="s">
        <v>75</v>
      </c>
      <c r="AY789" s="246" t="s">
        <v>130</v>
      </c>
    </row>
    <row r="790" s="15" customFormat="1">
      <c r="A790" s="15"/>
      <c r="B790" s="247"/>
      <c r="C790" s="248"/>
      <c r="D790" s="227" t="s">
        <v>141</v>
      </c>
      <c r="E790" s="249" t="s">
        <v>19</v>
      </c>
      <c r="F790" s="250" t="s">
        <v>145</v>
      </c>
      <c r="G790" s="248"/>
      <c r="H790" s="251">
        <v>135.953</v>
      </c>
      <c r="I790" s="252"/>
      <c r="J790" s="248"/>
      <c r="K790" s="248"/>
      <c r="L790" s="253"/>
      <c r="M790" s="254"/>
      <c r="N790" s="255"/>
      <c r="O790" s="255"/>
      <c r="P790" s="255"/>
      <c r="Q790" s="255"/>
      <c r="R790" s="255"/>
      <c r="S790" s="255"/>
      <c r="T790" s="256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57" t="s">
        <v>141</v>
      </c>
      <c r="AU790" s="257" t="s">
        <v>85</v>
      </c>
      <c r="AV790" s="15" t="s">
        <v>137</v>
      </c>
      <c r="AW790" s="15" t="s">
        <v>37</v>
      </c>
      <c r="AX790" s="15" t="s">
        <v>83</v>
      </c>
      <c r="AY790" s="257" t="s">
        <v>130</v>
      </c>
    </row>
    <row r="791" s="2" customFormat="1" ht="16.5" customHeight="1">
      <c r="A791" s="41"/>
      <c r="B791" s="42"/>
      <c r="C791" s="207" t="s">
        <v>607</v>
      </c>
      <c r="D791" s="207" t="s">
        <v>132</v>
      </c>
      <c r="E791" s="208" t="s">
        <v>608</v>
      </c>
      <c r="F791" s="209" t="s">
        <v>609</v>
      </c>
      <c r="G791" s="210" t="s">
        <v>387</v>
      </c>
      <c r="H791" s="211">
        <v>80.150000000000006</v>
      </c>
      <c r="I791" s="212"/>
      <c r="J791" s="213">
        <f>ROUND(I791*H791,2)</f>
        <v>0</v>
      </c>
      <c r="K791" s="209" t="s">
        <v>136</v>
      </c>
      <c r="L791" s="47"/>
      <c r="M791" s="214" t="s">
        <v>19</v>
      </c>
      <c r="N791" s="215" t="s">
        <v>46</v>
      </c>
      <c r="O791" s="87"/>
      <c r="P791" s="216">
        <f>O791*H791</f>
        <v>0</v>
      </c>
      <c r="Q791" s="216">
        <v>0</v>
      </c>
      <c r="R791" s="216">
        <f>Q791*H791</f>
        <v>0</v>
      </c>
      <c r="S791" s="216">
        <v>0.016</v>
      </c>
      <c r="T791" s="217">
        <f>S791*H791</f>
        <v>1.2824000000000002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18" t="s">
        <v>137</v>
      </c>
      <c r="AT791" s="218" t="s">
        <v>132</v>
      </c>
      <c r="AU791" s="218" t="s">
        <v>85</v>
      </c>
      <c r="AY791" s="20" t="s">
        <v>130</v>
      </c>
      <c r="BE791" s="219">
        <f>IF(N791="základní",J791,0)</f>
        <v>0</v>
      </c>
      <c r="BF791" s="219">
        <f>IF(N791="snížená",J791,0)</f>
        <v>0</v>
      </c>
      <c r="BG791" s="219">
        <f>IF(N791="zákl. přenesená",J791,0)</f>
        <v>0</v>
      </c>
      <c r="BH791" s="219">
        <f>IF(N791="sníž. přenesená",J791,0)</f>
        <v>0</v>
      </c>
      <c r="BI791" s="219">
        <f>IF(N791="nulová",J791,0)</f>
        <v>0</v>
      </c>
      <c r="BJ791" s="20" t="s">
        <v>83</v>
      </c>
      <c r="BK791" s="219">
        <f>ROUND(I791*H791,2)</f>
        <v>0</v>
      </c>
      <c r="BL791" s="20" t="s">
        <v>137</v>
      </c>
      <c r="BM791" s="218" t="s">
        <v>610</v>
      </c>
    </row>
    <row r="792" s="2" customFormat="1">
      <c r="A792" s="41"/>
      <c r="B792" s="42"/>
      <c r="C792" s="43"/>
      <c r="D792" s="220" t="s">
        <v>139</v>
      </c>
      <c r="E792" s="43"/>
      <c r="F792" s="221" t="s">
        <v>611</v>
      </c>
      <c r="G792" s="43"/>
      <c r="H792" s="43"/>
      <c r="I792" s="222"/>
      <c r="J792" s="43"/>
      <c r="K792" s="43"/>
      <c r="L792" s="47"/>
      <c r="M792" s="223"/>
      <c r="N792" s="224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139</v>
      </c>
      <c r="AU792" s="20" t="s">
        <v>85</v>
      </c>
    </row>
    <row r="793" s="13" customFormat="1">
      <c r="A793" s="13"/>
      <c r="B793" s="225"/>
      <c r="C793" s="226"/>
      <c r="D793" s="227" t="s">
        <v>141</v>
      </c>
      <c r="E793" s="228" t="s">
        <v>19</v>
      </c>
      <c r="F793" s="229" t="s">
        <v>150</v>
      </c>
      <c r="G793" s="226"/>
      <c r="H793" s="228" t="s">
        <v>19</v>
      </c>
      <c r="I793" s="230"/>
      <c r="J793" s="226"/>
      <c r="K793" s="226"/>
      <c r="L793" s="231"/>
      <c r="M793" s="232"/>
      <c r="N793" s="233"/>
      <c r="O793" s="233"/>
      <c r="P793" s="233"/>
      <c r="Q793" s="233"/>
      <c r="R793" s="233"/>
      <c r="S793" s="233"/>
      <c r="T793" s="234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5" t="s">
        <v>141</v>
      </c>
      <c r="AU793" s="235" t="s">
        <v>85</v>
      </c>
      <c r="AV793" s="13" t="s">
        <v>83</v>
      </c>
      <c r="AW793" s="13" t="s">
        <v>37</v>
      </c>
      <c r="AX793" s="13" t="s">
        <v>75</v>
      </c>
      <c r="AY793" s="235" t="s">
        <v>130</v>
      </c>
    </row>
    <row r="794" s="13" customFormat="1">
      <c r="A794" s="13"/>
      <c r="B794" s="225"/>
      <c r="C794" s="226"/>
      <c r="D794" s="227" t="s">
        <v>141</v>
      </c>
      <c r="E794" s="228" t="s">
        <v>19</v>
      </c>
      <c r="F794" s="229" t="s">
        <v>559</v>
      </c>
      <c r="G794" s="226"/>
      <c r="H794" s="228" t="s">
        <v>19</v>
      </c>
      <c r="I794" s="230"/>
      <c r="J794" s="226"/>
      <c r="K794" s="226"/>
      <c r="L794" s="231"/>
      <c r="M794" s="232"/>
      <c r="N794" s="233"/>
      <c r="O794" s="233"/>
      <c r="P794" s="233"/>
      <c r="Q794" s="233"/>
      <c r="R794" s="233"/>
      <c r="S794" s="233"/>
      <c r="T794" s="234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5" t="s">
        <v>141</v>
      </c>
      <c r="AU794" s="235" t="s">
        <v>85</v>
      </c>
      <c r="AV794" s="13" t="s">
        <v>83</v>
      </c>
      <c r="AW794" s="13" t="s">
        <v>37</v>
      </c>
      <c r="AX794" s="13" t="s">
        <v>75</v>
      </c>
      <c r="AY794" s="235" t="s">
        <v>130</v>
      </c>
    </row>
    <row r="795" s="13" customFormat="1">
      <c r="A795" s="13"/>
      <c r="B795" s="225"/>
      <c r="C795" s="226"/>
      <c r="D795" s="227" t="s">
        <v>141</v>
      </c>
      <c r="E795" s="228" t="s">
        <v>19</v>
      </c>
      <c r="F795" s="229" t="s">
        <v>612</v>
      </c>
      <c r="G795" s="226"/>
      <c r="H795" s="228" t="s">
        <v>19</v>
      </c>
      <c r="I795" s="230"/>
      <c r="J795" s="226"/>
      <c r="K795" s="226"/>
      <c r="L795" s="231"/>
      <c r="M795" s="232"/>
      <c r="N795" s="233"/>
      <c r="O795" s="233"/>
      <c r="P795" s="233"/>
      <c r="Q795" s="233"/>
      <c r="R795" s="233"/>
      <c r="S795" s="233"/>
      <c r="T795" s="23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5" t="s">
        <v>141</v>
      </c>
      <c r="AU795" s="235" t="s">
        <v>85</v>
      </c>
      <c r="AV795" s="13" t="s">
        <v>83</v>
      </c>
      <c r="AW795" s="13" t="s">
        <v>37</v>
      </c>
      <c r="AX795" s="13" t="s">
        <v>75</v>
      </c>
      <c r="AY795" s="235" t="s">
        <v>130</v>
      </c>
    </row>
    <row r="796" s="14" customFormat="1">
      <c r="A796" s="14"/>
      <c r="B796" s="236"/>
      <c r="C796" s="237"/>
      <c r="D796" s="227" t="s">
        <v>141</v>
      </c>
      <c r="E796" s="238" t="s">
        <v>19</v>
      </c>
      <c r="F796" s="239" t="s">
        <v>613</v>
      </c>
      <c r="G796" s="237"/>
      <c r="H796" s="240">
        <v>59.25</v>
      </c>
      <c r="I796" s="241"/>
      <c r="J796" s="237"/>
      <c r="K796" s="237"/>
      <c r="L796" s="242"/>
      <c r="M796" s="243"/>
      <c r="N796" s="244"/>
      <c r="O796" s="244"/>
      <c r="P796" s="244"/>
      <c r="Q796" s="244"/>
      <c r="R796" s="244"/>
      <c r="S796" s="244"/>
      <c r="T796" s="245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6" t="s">
        <v>141</v>
      </c>
      <c r="AU796" s="246" t="s">
        <v>85</v>
      </c>
      <c r="AV796" s="14" t="s">
        <v>85</v>
      </c>
      <c r="AW796" s="14" t="s">
        <v>37</v>
      </c>
      <c r="AX796" s="14" t="s">
        <v>75</v>
      </c>
      <c r="AY796" s="246" t="s">
        <v>130</v>
      </c>
    </row>
    <row r="797" s="13" customFormat="1">
      <c r="A797" s="13"/>
      <c r="B797" s="225"/>
      <c r="C797" s="226"/>
      <c r="D797" s="227" t="s">
        <v>141</v>
      </c>
      <c r="E797" s="228" t="s">
        <v>19</v>
      </c>
      <c r="F797" s="229" t="s">
        <v>614</v>
      </c>
      <c r="G797" s="226"/>
      <c r="H797" s="228" t="s">
        <v>19</v>
      </c>
      <c r="I797" s="230"/>
      <c r="J797" s="226"/>
      <c r="K797" s="226"/>
      <c r="L797" s="231"/>
      <c r="M797" s="232"/>
      <c r="N797" s="233"/>
      <c r="O797" s="233"/>
      <c r="P797" s="233"/>
      <c r="Q797" s="233"/>
      <c r="R797" s="233"/>
      <c r="S797" s="233"/>
      <c r="T797" s="23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5" t="s">
        <v>141</v>
      </c>
      <c r="AU797" s="235" t="s">
        <v>85</v>
      </c>
      <c r="AV797" s="13" t="s">
        <v>83</v>
      </c>
      <c r="AW797" s="13" t="s">
        <v>37</v>
      </c>
      <c r="AX797" s="13" t="s">
        <v>75</v>
      </c>
      <c r="AY797" s="235" t="s">
        <v>130</v>
      </c>
    </row>
    <row r="798" s="14" customFormat="1">
      <c r="A798" s="14"/>
      <c r="B798" s="236"/>
      <c r="C798" s="237"/>
      <c r="D798" s="227" t="s">
        <v>141</v>
      </c>
      <c r="E798" s="238" t="s">
        <v>19</v>
      </c>
      <c r="F798" s="239" t="s">
        <v>615</v>
      </c>
      <c r="G798" s="237"/>
      <c r="H798" s="240">
        <v>20.899999999999999</v>
      </c>
      <c r="I798" s="241"/>
      <c r="J798" s="237"/>
      <c r="K798" s="237"/>
      <c r="L798" s="242"/>
      <c r="M798" s="243"/>
      <c r="N798" s="244"/>
      <c r="O798" s="244"/>
      <c r="P798" s="244"/>
      <c r="Q798" s="244"/>
      <c r="R798" s="244"/>
      <c r="S798" s="244"/>
      <c r="T798" s="245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6" t="s">
        <v>141</v>
      </c>
      <c r="AU798" s="246" t="s">
        <v>85</v>
      </c>
      <c r="AV798" s="14" t="s">
        <v>85</v>
      </c>
      <c r="AW798" s="14" t="s">
        <v>37</v>
      </c>
      <c r="AX798" s="14" t="s">
        <v>75</v>
      </c>
      <c r="AY798" s="246" t="s">
        <v>130</v>
      </c>
    </row>
    <row r="799" s="15" customFormat="1">
      <c r="A799" s="15"/>
      <c r="B799" s="247"/>
      <c r="C799" s="248"/>
      <c r="D799" s="227" t="s">
        <v>141</v>
      </c>
      <c r="E799" s="249" t="s">
        <v>19</v>
      </c>
      <c r="F799" s="250" t="s">
        <v>145</v>
      </c>
      <c r="G799" s="248"/>
      <c r="H799" s="251">
        <v>80.150000000000006</v>
      </c>
      <c r="I799" s="252"/>
      <c r="J799" s="248"/>
      <c r="K799" s="248"/>
      <c r="L799" s="253"/>
      <c r="M799" s="254"/>
      <c r="N799" s="255"/>
      <c r="O799" s="255"/>
      <c r="P799" s="255"/>
      <c r="Q799" s="255"/>
      <c r="R799" s="255"/>
      <c r="S799" s="255"/>
      <c r="T799" s="256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7" t="s">
        <v>141</v>
      </c>
      <c r="AU799" s="257" t="s">
        <v>85</v>
      </c>
      <c r="AV799" s="15" t="s">
        <v>137</v>
      </c>
      <c r="AW799" s="15" t="s">
        <v>37</v>
      </c>
      <c r="AX799" s="15" t="s">
        <v>83</v>
      </c>
      <c r="AY799" s="257" t="s">
        <v>130</v>
      </c>
    </row>
    <row r="800" s="2" customFormat="1" ht="16.5" customHeight="1">
      <c r="A800" s="41"/>
      <c r="B800" s="42"/>
      <c r="C800" s="207" t="s">
        <v>616</v>
      </c>
      <c r="D800" s="207" t="s">
        <v>132</v>
      </c>
      <c r="E800" s="208" t="s">
        <v>617</v>
      </c>
      <c r="F800" s="209" t="s">
        <v>618</v>
      </c>
      <c r="G800" s="210" t="s">
        <v>619</v>
      </c>
      <c r="H800" s="211">
        <v>1</v>
      </c>
      <c r="I800" s="212"/>
      <c r="J800" s="213">
        <f>ROUND(I800*H800,2)</f>
        <v>0</v>
      </c>
      <c r="K800" s="209" t="s">
        <v>536</v>
      </c>
      <c r="L800" s="47"/>
      <c r="M800" s="214" t="s">
        <v>19</v>
      </c>
      <c r="N800" s="215" t="s">
        <v>46</v>
      </c>
      <c r="O800" s="87"/>
      <c r="P800" s="216">
        <f>O800*H800</f>
        <v>0</v>
      </c>
      <c r="Q800" s="216">
        <v>0</v>
      </c>
      <c r="R800" s="216">
        <f>Q800*H800</f>
        <v>0</v>
      </c>
      <c r="S800" s="216">
        <v>0</v>
      </c>
      <c r="T800" s="217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18" t="s">
        <v>137</v>
      </c>
      <c r="AT800" s="218" t="s">
        <v>132</v>
      </c>
      <c r="AU800" s="218" t="s">
        <v>85</v>
      </c>
      <c r="AY800" s="20" t="s">
        <v>130</v>
      </c>
      <c r="BE800" s="219">
        <f>IF(N800="základní",J800,0)</f>
        <v>0</v>
      </c>
      <c r="BF800" s="219">
        <f>IF(N800="snížená",J800,0)</f>
        <v>0</v>
      </c>
      <c r="BG800" s="219">
        <f>IF(N800="zákl. přenesená",J800,0)</f>
        <v>0</v>
      </c>
      <c r="BH800" s="219">
        <f>IF(N800="sníž. přenesená",J800,0)</f>
        <v>0</v>
      </c>
      <c r="BI800" s="219">
        <f>IF(N800="nulová",J800,0)</f>
        <v>0</v>
      </c>
      <c r="BJ800" s="20" t="s">
        <v>83</v>
      </c>
      <c r="BK800" s="219">
        <f>ROUND(I800*H800,2)</f>
        <v>0</v>
      </c>
      <c r="BL800" s="20" t="s">
        <v>137</v>
      </c>
      <c r="BM800" s="218" t="s">
        <v>620</v>
      </c>
    </row>
    <row r="801" s="13" customFormat="1">
      <c r="A801" s="13"/>
      <c r="B801" s="225"/>
      <c r="C801" s="226"/>
      <c r="D801" s="227" t="s">
        <v>141</v>
      </c>
      <c r="E801" s="228" t="s">
        <v>19</v>
      </c>
      <c r="F801" s="229" t="s">
        <v>150</v>
      </c>
      <c r="G801" s="226"/>
      <c r="H801" s="228" t="s">
        <v>19</v>
      </c>
      <c r="I801" s="230"/>
      <c r="J801" s="226"/>
      <c r="K801" s="226"/>
      <c r="L801" s="231"/>
      <c r="M801" s="232"/>
      <c r="N801" s="233"/>
      <c r="O801" s="233"/>
      <c r="P801" s="233"/>
      <c r="Q801" s="233"/>
      <c r="R801" s="233"/>
      <c r="S801" s="233"/>
      <c r="T801" s="23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5" t="s">
        <v>141</v>
      </c>
      <c r="AU801" s="235" t="s">
        <v>85</v>
      </c>
      <c r="AV801" s="13" t="s">
        <v>83</v>
      </c>
      <c r="AW801" s="13" t="s">
        <v>37</v>
      </c>
      <c r="AX801" s="13" t="s">
        <v>75</v>
      </c>
      <c r="AY801" s="235" t="s">
        <v>130</v>
      </c>
    </row>
    <row r="802" s="13" customFormat="1">
      <c r="A802" s="13"/>
      <c r="B802" s="225"/>
      <c r="C802" s="226"/>
      <c r="D802" s="227" t="s">
        <v>141</v>
      </c>
      <c r="E802" s="228" t="s">
        <v>19</v>
      </c>
      <c r="F802" s="229" t="s">
        <v>561</v>
      </c>
      <c r="G802" s="226"/>
      <c r="H802" s="228" t="s">
        <v>19</v>
      </c>
      <c r="I802" s="230"/>
      <c r="J802" s="226"/>
      <c r="K802" s="226"/>
      <c r="L802" s="231"/>
      <c r="M802" s="232"/>
      <c r="N802" s="233"/>
      <c r="O802" s="233"/>
      <c r="P802" s="233"/>
      <c r="Q802" s="233"/>
      <c r="R802" s="233"/>
      <c r="S802" s="233"/>
      <c r="T802" s="23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5" t="s">
        <v>141</v>
      </c>
      <c r="AU802" s="235" t="s">
        <v>85</v>
      </c>
      <c r="AV802" s="13" t="s">
        <v>83</v>
      </c>
      <c r="AW802" s="13" t="s">
        <v>37</v>
      </c>
      <c r="AX802" s="13" t="s">
        <v>75</v>
      </c>
      <c r="AY802" s="235" t="s">
        <v>130</v>
      </c>
    </row>
    <row r="803" s="14" customFormat="1">
      <c r="A803" s="14"/>
      <c r="B803" s="236"/>
      <c r="C803" s="237"/>
      <c r="D803" s="227" t="s">
        <v>141</v>
      </c>
      <c r="E803" s="238" t="s">
        <v>19</v>
      </c>
      <c r="F803" s="239" t="s">
        <v>83</v>
      </c>
      <c r="G803" s="237"/>
      <c r="H803" s="240">
        <v>1</v>
      </c>
      <c r="I803" s="241"/>
      <c r="J803" s="237"/>
      <c r="K803" s="237"/>
      <c r="L803" s="242"/>
      <c r="M803" s="243"/>
      <c r="N803" s="244"/>
      <c r="O803" s="244"/>
      <c r="P803" s="244"/>
      <c r="Q803" s="244"/>
      <c r="R803" s="244"/>
      <c r="S803" s="244"/>
      <c r="T803" s="245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6" t="s">
        <v>141</v>
      </c>
      <c r="AU803" s="246" t="s">
        <v>85</v>
      </c>
      <c r="AV803" s="14" t="s">
        <v>85</v>
      </c>
      <c r="AW803" s="14" t="s">
        <v>37</v>
      </c>
      <c r="AX803" s="14" t="s">
        <v>75</v>
      </c>
      <c r="AY803" s="246" t="s">
        <v>130</v>
      </c>
    </row>
    <row r="804" s="15" customFormat="1">
      <c r="A804" s="15"/>
      <c r="B804" s="247"/>
      <c r="C804" s="248"/>
      <c r="D804" s="227" t="s">
        <v>141</v>
      </c>
      <c r="E804" s="249" t="s">
        <v>19</v>
      </c>
      <c r="F804" s="250" t="s">
        <v>145</v>
      </c>
      <c r="G804" s="248"/>
      <c r="H804" s="251">
        <v>1</v>
      </c>
      <c r="I804" s="252"/>
      <c r="J804" s="248"/>
      <c r="K804" s="248"/>
      <c r="L804" s="253"/>
      <c r="M804" s="254"/>
      <c r="N804" s="255"/>
      <c r="O804" s="255"/>
      <c r="P804" s="255"/>
      <c r="Q804" s="255"/>
      <c r="R804" s="255"/>
      <c r="S804" s="255"/>
      <c r="T804" s="256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7" t="s">
        <v>141</v>
      </c>
      <c r="AU804" s="257" t="s">
        <v>85</v>
      </c>
      <c r="AV804" s="15" t="s">
        <v>137</v>
      </c>
      <c r="AW804" s="15" t="s">
        <v>37</v>
      </c>
      <c r="AX804" s="15" t="s">
        <v>83</v>
      </c>
      <c r="AY804" s="257" t="s">
        <v>130</v>
      </c>
    </row>
    <row r="805" s="2" customFormat="1" ht="16.5" customHeight="1">
      <c r="A805" s="41"/>
      <c r="B805" s="42"/>
      <c r="C805" s="207" t="s">
        <v>621</v>
      </c>
      <c r="D805" s="207" t="s">
        <v>132</v>
      </c>
      <c r="E805" s="208" t="s">
        <v>622</v>
      </c>
      <c r="F805" s="209" t="s">
        <v>623</v>
      </c>
      <c r="G805" s="210" t="s">
        <v>619</v>
      </c>
      <c r="H805" s="211">
        <v>1</v>
      </c>
      <c r="I805" s="212"/>
      <c r="J805" s="213">
        <f>ROUND(I805*H805,2)</f>
        <v>0</v>
      </c>
      <c r="K805" s="209" t="s">
        <v>536</v>
      </c>
      <c r="L805" s="47"/>
      <c r="M805" s="214" t="s">
        <v>19</v>
      </c>
      <c r="N805" s="215" t="s">
        <v>46</v>
      </c>
      <c r="O805" s="87"/>
      <c r="P805" s="216">
        <f>O805*H805</f>
        <v>0</v>
      </c>
      <c r="Q805" s="216">
        <v>0</v>
      </c>
      <c r="R805" s="216">
        <f>Q805*H805</f>
        <v>0</v>
      </c>
      <c r="S805" s="216">
        <v>0</v>
      </c>
      <c r="T805" s="217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18" t="s">
        <v>137</v>
      </c>
      <c r="AT805" s="218" t="s">
        <v>132</v>
      </c>
      <c r="AU805" s="218" t="s">
        <v>85</v>
      </c>
      <c r="AY805" s="20" t="s">
        <v>130</v>
      </c>
      <c r="BE805" s="219">
        <f>IF(N805="základní",J805,0)</f>
        <v>0</v>
      </c>
      <c r="BF805" s="219">
        <f>IF(N805="snížená",J805,0)</f>
        <v>0</v>
      </c>
      <c r="BG805" s="219">
        <f>IF(N805="zákl. přenesená",J805,0)</f>
        <v>0</v>
      </c>
      <c r="BH805" s="219">
        <f>IF(N805="sníž. přenesená",J805,0)</f>
        <v>0</v>
      </c>
      <c r="BI805" s="219">
        <f>IF(N805="nulová",J805,0)</f>
        <v>0</v>
      </c>
      <c r="BJ805" s="20" t="s">
        <v>83</v>
      </c>
      <c r="BK805" s="219">
        <f>ROUND(I805*H805,2)</f>
        <v>0</v>
      </c>
      <c r="BL805" s="20" t="s">
        <v>137</v>
      </c>
      <c r="BM805" s="218" t="s">
        <v>624</v>
      </c>
    </row>
    <row r="806" s="13" customFormat="1">
      <c r="A806" s="13"/>
      <c r="B806" s="225"/>
      <c r="C806" s="226"/>
      <c r="D806" s="227" t="s">
        <v>141</v>
      </c>
      <c r="E806" s="228" t="s">
        <v>19</v>
      </c>
      <c r="F806" s="229" t="s">
        <v>150</v>
      </c>
      <c r="G806" s="226"/>
      <c r="H806" s="228" t="s">
        <v>19</v>
      </c>
      <c r="I806" s="230"/>
      <c r="J806" s="226"/>
      <c r="K806" s="226"/>
      <c r="L806" s="231"/>
      <c r="M806" s="232"/>
      <c r="N806" s="233"/>
      <c r="O806" s="233"/>
      <c r="P806" s="233"/>
      <c r="Q806" s="233"/>
      <c r="R806" s="233"/>
      <c r="S806" s="233"/>
      <c r="T806" s="23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5" t="s">
        <v>141</v>
      </c>
      <c r="AU806" s="235" t="s">
        <v>85</v>
      </c>
      <c r="AV806" s="13" t="s">
        <v>83</v>
      </c>
      <c r="AW806" s="13" t="s">
        <v>37</v>
      </c>
      <c r="AX806" s="13" t="s">
        <v>75</v>
      </c>
      <c r="AY806" s="235" t="s">
        <v>130</v>
      </c>
    </row>
    <row r="807" s="14" customFormat="1">
      <c r="A807" s="14"/>
      <c r="B807" s="236"/>
      <c r="C807" s="237"/>
      <c r="D807" s="227" t="s">
        <v>141</v>
      </c>
      <c r="E807" s="238" t="s">
        <v>19</v>
      </c>
      <c r="F807" s="239" t="s">
        <v>83</v>
      </c>
      <c r="G807" s="237"/>
      <c r="H807" s="240">
        <v>1</v>
      </c>
      <c r="I807" s="241"/>
      <c r="J807" s="237"/>
      <c r="K807" s="237"/>
      <c r="L807" s="242"/>
      <c r="M807" s="243"/>
      <c r="N807" s="244"/>
      <c r="O807" s="244"/>
      <c r="P807" s="244"/>
      <c r="Q807" s="244"/>
      <c r="R807" s="244"/>
      <c r="S807" s="244"/>
      <c r="T807" s="245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6" t="s">
        <v>141</v>
      </c>
      <c r="AU807" s="246" t="s">
        <v>85</v>
      </c>
      <c r="AV807" s="14" t="s">
        <v>85</v>
      </c>
      <c r="AW807" s="14" t="s">
        <v>37</v>
      </c>
      <c r="AX807" s="14" t="s">
        <v>75</v>
      </c>
      <c r="AY807" s="246" t="s">
        <v>130</v>
      </c>
    </row>
    <row r="808" s="15" customFormat="1">
      <c r="A808" s="15"/>
      <c r="B808" s="247"/>
      <c r="C808" s="248"/>
      <c r="D808" s="227" t="s">
        <v>141</v>
      </c>
      <c r="E808" s="249" t="s">
        <v>19</v>
      </c>
      <c r="F808" s="250" t="s">
        <v>145</v>
      </c>
      <c r="G808" s="248"/>
      <c r="H808" s="251">
        <v>1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7" t="s">
        <v>141</v>
      </c>
      <c r="AU808" s="257" t="s">
        <v>85</v>
      </c>
      <c r="AV808" s="15" t="s">
        <v>137</v>
      </c>
      <c r="AW808" s="15" t="s">
        <v>37</v>
      </c>
      <c r="AX808" s="15" t="s">
        <v>83</v>
      </c>
      <c r="AY808" s="257" t="s">
        <v>130</v>
      </c>
    </row>
    <row r="809" s="2" customFormat="1" ht="24.15" customHeight="1">
      <c r="A809" s="41"/>
      <c r="B809" s="42"/>
      <c r="C809" s="207" t="s">
        <v>625</v>
      </c>
      <c r="D809" s="207" t="s">
        <v>132</v>
      </c>
      <c r="E809" s="208" t="s">
        <v>626</v>
      </c>
      <c r="F809" s="209" t="s">
        <v>627</v>
      </c>
      <c r="G809" s="210" t="s">
        <v>387</v>
      </c>
      <c r="H809" s="211">
        <v>10.560000000000001</v>
      </c>
      <c r="I809" s="212"/>
      <c r="J809" s="213">
        <f>ROUND(I809*H809,2)</f>
        <v>0</v>
      </c>
      <c r="K809" s="209" t="s">
        <v>136</v>
      </c>
      <c r="L809" s="47"/>
      <c r="M809" s="214" t="s">
        <v>19</v>
      </c>
      <c r="N809" s="215" t="s">
        <v>46</v>
      </c>
      <c r="O809" s="87"/>
      <c r="P809" s="216">
        <f>O809*H809</f>
        <v>0</v>
      </c>
      <c r="Q809" s="216">
        <v>0.00108</v>
      </c>
      <c r="R809" s="216">
        <f>Q809*H809</f>
        <v>0.011404800000000001</v>
      </c>
      <c r="S809" s="216">
        <v>0.0085000000000000006</v>
      </c>
      <c r="T809" s="217">
        <f>S809*H809</f>
        <v>0.089760000000000006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18" t="s">
        <v>137</v>
      </c>
      <c r="AT809" s="218" t="s">
        <v>132</v>
      </c>
      <c r="AU809" s="218" t="s">
        <v>85</v>
      </c>
      <c r="AY809" s="20" t="s">
        <v>130</v>
      </c>
      <c r="BE809" s="219">
        <f>IF(N809="základní",J809,0)</f>
        <v>0</v>
      </c>
      <c r="BF809" s="219">
        <f>IF(N809="snížená",J809,0)</f>
        <v>0</v>
      </c>
      <c r="BG809" s="219">
        <f>IF(N809="zákl. přenesená",J809,0)</f>
        <v>0</v>
      </c>
      <c r="BH809" s="219">
        <f>IF(N809="sníž. přenesená",J809,0)</f>
        <v>0</v>
      </c>
      <c r="BI809" s="219">
        <f>IF(N809="nulová",J809,0)</f>
        <v>0</v>
      </c>
      <c r="BJ809" s="20" t="s">
        <v>83</v>
      </c>
      <c r="BK809" s="219">
        <f>ROUND(I809*H809,2)</f>
        <v>0</v>
      </c>
      <c r="BL809" s="20" t="s">
        <v>137</v>
      </c>
      <c r="BM809" s="218" t="s">
        <v>628</v>
      </c>
    </row>
    <row r="810" s="2" customFormat="1">
      <c r="A810" s="41"/>
      <c r="B810" s="42"/>
      <c r="C810" s="43"/>
      <c r="D810" s="220" t="s">
        <v>139</v>
      </c>
      <c r="E810" s="43"/>
      <c r="F810" s="221" t="s">
        <v>629</v>
      </c>
      <c r="G810" s="43"/>
      <c r="H810" s="43"/>
      <c r="I810" s="222"/>
      <c r="J810" s="43"/>
      <c r="K810" s="43"/>
      <c r="L810" s="47"/>
      <c r="M810" s="223"/>
      <c r="N810" s="224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139</v>
      </c>
      <c r="AU810" s="20" t="s">
        <v>85</v>
      </c>
    </row>
    <row r="811" s="13" customFormat="1">
      <c r="A811" s="13"/>
      <c r="B811" s="225"/>
      <c r="C811" s="226"/>
      <c r="D811" s="227" t="s">
        <v>141</v>
      </c>
      <c r="E811" s="228" t="s">
        <v>19</v>
      </c>
      <c r="F811" s="229" t="s">
        <v>150</v>
      </c>
      <c r="G811" s="226"/>
      <c r="H811" s="228" t="s">
        <v>19</v>
      </c>
      <c r="I811" s="230"/>
      <c r="J811" s="226"/>
      <c r="K811" s="226"/>
      <c r="L811" s="231"/>
      <c r="M811" s="232"/>
      <c r="N811" s="233"/>
      <c r="O811" s="233"/>
      <c r="P811" s="233"/>
      <c r="Q811" s="233"/>
      <c r="R811" s="233"/>
      <c r="S811" s="233"/>
      <c r="T811" s="23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5" t="s">
        <v>141</v>
      </c>
      <c r="AU811" s="235" t="s">
        <v>85</v>
      </c>
      <c r="AV811" s="13" t="s">
        <v>83</v>
      </c>
      <c r="AW811" s="13" t="s">
        <v>37</v>
      </c>
      <c r="AX811" s="13" t="s">
        <v>75</v>
      </c>
      <c r="AY811" s="235" t="s">
        <v>130</v>
      </c>
    </row>
    <row r="812" s="13" customFormat="1">
      <c r="A812" s="13"/>
      <c r="B812" s="225"/>
      <c r="C812" s="226"/>
      <c r="D812" s="227" t="s">
        <v>141</v>
      </c>
      <c r="E812" s="228" t="s">
        <v>19</v>
      </c>
      <c r="F812" s="229" t="s">
        <v>630</v>
      </c>
      <c r="G812" s="226"/>
      <c r="H812" s="228" t="s">
        <v>19</v>
      </c>
      <c r="I812" s="230"/>
      <c r="J812" s="226"/>
      <c r="K812" s="226"/>
      <c r="L812" s="231"/>
      <c r="M812" s="232"/>
      <c r="N812" s="233"/>
      <c r="O812" s="233"/>
      <c r="P812" s="233"/>
      <c r="Q812" s="233"/>
      <c r="R812" s="233"/>
      <c r="S812" s="233"/>
      <c r="T812" s="23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5" t="s">
        <v>141</v>
      </c>
      <c r="AU812" s="235" t="s">
        <v>85</v>
      </c>
      <c r="AV812" s="13" t="s">
        <v>83</v>
      </c>
      <c r="AW812" s="13" t="s">
        <v>37</v>
      </c>
      <c r="AX812" s="13" t="s">
        <v>75</v>
      </c>
      <c r="AY812" s="235" t="s">
        <v>130</v>
      </c>
    </row>
    <row r="813" s="14" customFormat="1">
      <c r="A813" s="14"/>
      <c r="B813" s="236"/>
      <c r="C813" s="237"/>
      <c r="D813" s="227" t="s">
        <v>141</v>
      </c>
      <c r="E813" s="238" t="s">
        <v>19</v>
      </c>
      <c r="F813" s="239" t="s">
        <v>631</v>
      </c>
      <c r="G813" s="237"/>
      <c r="H813" s="240">
        <v>8.4600000000000009</v>
      </c>
      <c r="I813" s="241"/>
      <c r="J813" s="237"/>
      <c r="K813" s="237"/>
      <c r="L813" s="242"/>
      <c r="M813" s="243"/>
      <c r="N813" s="244"/>
      <c r="O813" s="244"/>
      <c r="P813" s="244"/>
      <c r="Q813" s="244"/>
      <c r="R813" s="244"/>
      <c r="S813" s="244"/>
      <c r="T813" s="245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6" t="s">
        <v>141</v>
      </c>
      <c r="AU813" s="246" t="s">
        <v>85</v>
      </c>
      <c r="AV813" s="14" t="s">
        <v>85</v>
      </c>
      <c r="AW813" s="14" t="s">
        <v>37</v>
      </c>
      <c r="AX813" s="14" t="s">
        <v>75</v>
      </c>
      <c r="AY813" s="246" t="s">
        <v>130</v>
      </c>
    </row>
    <row r="814" s="14" customFormat="1">
      <c r="A814" s="14"/>
      <c r="B814" s="236"/>
      <c r="C814" s="237"/>
      <c r="D814" s="227" t="s">
        <v>141</v>
      </c>
      <c r="E814" s="238" t="s">
        <v>19</v>
      </c>
      <c r="F814" s="239" t="s">
        <v>632</v>
      </c>
      <c r="G814" s="237"/>
      <c r="H814" s="240">
        <v>2.1000000000000001</v>
      </c>
      <c r="I814" s="241"/>
      <c r="J814" s="237"/>
      <c r="K814" s="237"/>
      <c r="L814" s="242"/>
      <c r="M814" s="243"/>
      <c r="N814" s="244"/>
      <c r="O814" s="244"/>
      <c r="P814" s="244"/>
      <c r="Q814" s="244"/>
      <c r="R814" s="244"/>
      <c r="S814" s="244"/>
      <c r="T814" s="245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6" t="s">
        <v>141</v>
      </c>
      <c r="AU814" s="246" t="s">
        <v>85</v>
      </c>
      <c r="AV814" s="14" t="s">
        <v>85</v>
      </c>
      <c r="AW814" s="14" t="s">
        <v>37</v>
      </c>
      <c r="AX814" s="14" t="s">
        <v>75</v>
      </c>
      <c r="AY814" s="246" t="s">
        <v>130</v>
      </c>
    </row>
    <row r="815" s="15" customFormat="1">
      <c r="A815" s="15"/>
      <c r="B815" s="247"/>
      <c r="C815" s="248"/>
      <c r="D815" s="227" t="s">
        <v>141</v>
      </c>
      <c r="E815" s="249" t="s">
        <v>19</v>
      </c>
      <c r="F815" s="250" t="s">
        <v>145</v>
      </c>
      <c r="G815" s="248"/>
      <c r="H815" s="251">
        <v>10.560000000000001</v>
      </c>
      <c r="I815" s="252"/>
      <c r="J815" s="248"/>
      <c r="K815" s="248"/>
      <c r="L815" s="253"/>
      <c r="M815" s="254"/>
      <c r="N815" s="255"/>
      <c r="O815" s="255"/>
      <c r="P815" s="255"/>
      <c r="Q815" s="255"/>
      <c r="R815" s="255"/>
      <c r="S815" s="255"/>
      <c r="T815" s="256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7" t="s">
        <v>141</v>
      </c>
      <c r="AU815" s="257" t="s">
        <v>85</v>
      </c>
      <c r="AV815" s="15" t="s">
        <v>137</v>
      </c>
      <c r="AW815" s="15" t="s">
        <v>37</v>
      </c>
      <c r="AX815" s="15" t="s">
        <v>83</v>
      </c>
      <c r="AY815" s="257" t="s">
        <v>130</v>
      </c>
    </row>
    <row r="816" s="2" customFormat="1" ht="24.15" customHeight="1">
      <c r="A816" s="41"/>
      <c r="B816" s="42"/>
      <c r="C816" s="207" t="s">
        <v>633</v>
      </c>
      <c r="D816" s="207" t="s">
        <v>132</v>
      </c>
      <c r="E816" s="208" t="s">
        <v>634</v>
      </c>
      <c r="F816" s="209" t="s">
        <v>635</v>
      </c>
      <c r="G816" s="210" t="s">
        <v>387</v>
      </c>
      <c r="H816" s="211">
        <v>57.57</v>
      </c>
      <c r="I816" s="212"/>
      <c r="J816" s="213">
        <f>ROUND(I816*H816,2)</f>
        <v>0</v>
      </c>
      <c r="K816" s="209" t="s">
        <v>136</v>
      </c>
      <c r="L816" s="47"/>
      <c r="M816" s="214" t="s">
        <v>19</v>
      </c>
      <c r="N816" s="215" t="s">
        <v>46</v>
      </c>
      <c r="O816" s="87"/>
      <c r="P816" s="216">
        <f>O816*H816</f>
        <v>0</v>
      </c>
      <c r="Q816" s="216">
        <v>0.00029</v>
      </c>
      <c r="R816" s="216">
        <f>Q816*H816</f>
        <v>0.0166953</v>
      </c>
      <c r="S816" s="216">
        <v>0</v>
      </c>
      <c r="T816" s="217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8" t="s">
        <v>137</v>
      </c>
      <c r="AT816" s="218" t="s">
        <v>132</v>
      </c>
      <c r="AU816" s="218" t="s">
        <v>85</v>
      </c>
      <c r="AY816" s="20" t="s">
        <v>130</v>
      </c>
      <c r="BE816" s="219">
        <f>IF(N816="základní",J816,0)</f>
        <v>0</v>
      </c>
      <c r="BF816" s="219">
        <f>IF(N816="snížená",J816,0)</f>
        <v>0</v>
      </c>
      <c r="BG816" s="219">
        <f>IF(N816="zákl. přenesená",J816,0)</f>
        <v>0</v>
      </c>
      <c r="BH816" s="219">
        <f>IF(N816="sníž. přenesená",J816,0)</f>
        <v>0</v>
      </c>
      <c r="BI816" s="219">
        <f>IF(N816="nulová",J816,0)</f>
        <v>0</v>
      </c>
      <c r="BJ816" s="20" t="s">
        <v>83</v>
      </c>
      <c r="BK816" s="219">
        <f>ROUND(I816*H816,2)</f>
        <v>0</v>
      </c>
      <c r="BL816" s="20" t="s">
        <v>137</v>
      </c>
      <c r="BM816" s="218" t="s">
        <v>636</v>
      </c>
    </row>
    <row r="817" s="2" customFormat="1">
      <c r="A817" s="41"/>
      <c r="B817" s="42"/>
      <c r="C817" s="43"/>
      <c r="D817" s="220" t="s">
        <v>139</v>
      </c>
      <c r="E817" s="43"/>
      <c r="F817" s="221" t="s">
        <v>637</v>
      </c>
      <c r="G817" s="43"/>
      <c r="H817" s="43"/>
      <c r="I817" s="222"/>
      <c r="J817" s="43"/>
      <c r="K817" s="43"/>
      <c r="L817" s="47"/>
      <c r="M817" s="223"/>
      <c r="N817" s="224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139</v>
      </c>
      <c r="AU817" s="20" t="s">
        <v>85</v>
      </c>
    </row>
    <row r="818" s="13" customFormat="1">
      <c r="A818" s="13"/>
      <c r="B818" s="225"/>
      <c r="C818" s="226"/>
      <c r="D818" s="227" t="s">
        <v>141</v>
      </c>
      <c r="E818" s="228" t="s">
        <v>19</v>
      </c>
      <c r="F818" s="229" t="s">
        <v>150</v>
      </c>
      <c r="G818" s="226"/>
      <c r="H818" s="228" t="s">
        <v>19</v>
      </c>
      <c r="I818" s="230"/>
      <c r="J818" s="226"/>
      <c r="K818" s="226"/>
      <c r="L818" s="231"/>
      <c r="M818" s="232"/>
      <c r="N818" s="233"/>
      <c r="O818" s="233"/>
      <c r="P818" s="233"/>
      <c r="Q818" s="233"/>
      <c r="R818" s="233"/>
      <c r="S818" s="233"/>
      <c r="T818" s="23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5" t="s">
        <v>141</v>
      </c>
      <c r="AU818" s="235" t="s">
        <v>85</v>
      </c>
      <c r="AV818" s="13" t="s">
        <v>83</v>
      </c>
      <c r="AW818" s="13" t="s">
        <v>37</v>
      </c>
      <c r="AX818" s="13" t="s">
        <v>75</v>
      </c>
      <c r="AY818" s="235" t="s">
        <v>130</v>
      </c>
    </row>
    <row r="819" s="13" customFormat="1">
      <c r="A819" s="13"/>
      <c r="B819" s="225"/>
      <c r="C819" s="226"/>
      <c r="D819" s="227" t="s">
        <v>141</v>
      </c>
      <c r="E819" s="228" t="s">
        <v>19</v>
      </c>
      <c r="F819" s="229" t="s">
        <v>559</v>
      </c>
      <c r="G819" s="226"/>
      <c r="H819" s="228" t="s">
        <v>19</v>
      </c>
      <c r="I819" s="230"/>
      <c r="J819" s="226"/>
      <c r="K819" s="226"/>
      <c r="L819" s="231"/>
      <c r="M819" s="232"/>
      <c r="N819" s="233"/>
      <c r="O819" s="233"/>
      <c r="P819" s="233"/>
      <c r="Q819" s="233"/>
      <c r="R819" s="233"/>
      <c r="S819" s="233"/>
      <c r="T819" s="234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35" t="s">
        <v>141</v>
      </c>
      <c r="AU819" s="235" t="s">
        <v>85</v>
      </c>
      <c r="AV819" s="13" t="s">
        <v>83</v>
      </c>
      <c r="AW819" s="13" t="s">
        <v>37</v>
      </c>
      <c r="AX819" s="13" t="s">
        <v>75</v>
      </c>
      <c r="AY819" s="235" t="s">
        <v>130</v>
      </c>
    </row>
    <row r="820" s="13" customFormat="1">
      <c r="A820" s="13"/>
      <c r="B820" s="225"/>
      <c r="C820" s="226"/>
      <c r="D820" s="227" t="s">
        <v>141</v>
      </c>
      <c r="E820" s="228" t="s">
        <v>19</v>
      </c>
      <c r="F820" s="229" t="s">
        <v>568</v>
      </c>
      <c r="G820" s="226"/>
      <c r="H820" s="228" t="s">
        <v>19</v>
      </c>
      <c r="I820" s="230"/>
      <c r="J820" s="226"/>
      <c r="K820" s="226"/>
      <c r="L820" s="231"/>
      <c r="M820" s="232"/>
      <c r="N820" s="233"/>
      <c r="O820" s="233"/>
      <c r="P820" s="233"/>
      <c r="Q820" s="233"/>
      <c r="R820" s="233"/>
      <c r="S820" s="233"/>
      <c r="T820" s="234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5" t="s">
        <v>141</v>
      </c>
      <c r="AU820" s="235" t="s">
        <v>85</v>
      </c>
      <c r="AV820" s="13" t="s">
        <v>83</v>
      </c>
      <c r="AW820" s="13" t="s">
        <v>37</v>
      </c>
      <c r="AX820" s="13" t="s">
        <v>75</v>
      </c>
      <c r="AY820" s="235" t="s">
        <v>130</v>
      </c>
    </row>
    <row r="821" s="14" customFormat="1">
      <c r="A821" s="14"/>
      <c r="B821" s="236"/>
      <c r="C821" s="237"/>
      <c r="D821" s="227" t="s">
        <v>141</v>
      </c>
      <c r="E821" s="238" t="s">
        <v>19</v>
      </c>
      <c r="F821" s="239" t="s">
        <v>638</v>
      </c>
      <c r="G821" s="237"/>
      <c r="H821" s="240">
        <v>57.57</v>
      </c>
      <c r="I821" s="241"/>
      <c r="J821" s="237"/>
      <c r="K821" s="237"/>
      <c r="L821" s="242"/>
      <c r="M821" s="243"/>
      <c r="N821" s="244"/>
      <c r="O821" s="244"/>
      <c r="P821" s="244"/>
      <c r="Q821" s="244"/>
      <c r="R821" s="244"/>
      <c r="S821" s="244"/>
      <c r="T821" s="245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6" t="s">
        <v>141</v>
      </c>
      <c r="AU821" s="246" t="s">
        <v>85</v>
      </c>
      <c r="AV821" s="14" t="s">
        <v>85</v>
      </c>
      <c r="AW821" s="14" t="s">
        <v>37</v>
      </c>
      <c r="AX821" s="14" t="s">
        <v>75</v>
      </c>
      <c r="AY821" s="246" t="s">
        <v>130</v>
      </c>
    </row>
    <row r="822" s="15" customFormat="1">
      <c r="A822" s="15"/>
      <c r="B822" s="247"/>
      <c r="C822" s="248"/>
      <c r="D822" s="227" t="s">
        <v>141</v>
      </c>
      <c r="E822" s="249" t="s">
        <v>19</v>
      </c>
      <c r="F822" s="250" t="s">
        <v>145</v>
      </c>
      <c r="G822" s="248"/>
      <c r="H822" s="251">
        <v>57.57</v>
      </c>
      <c r="I822" s="252"/>
      <c r="J822" s="248"/>
      <c r="K822" s="248"/>
      <c r="L822" s="253"/>
      <c r="M822" s="254"/>
      <c r="N822" s="255"/>
      <c r="O822" s="255"/>
      <c r="P822" s="255"/>
      <c r="Q822" s="255"/>
      <c r="R822" s="255"/>
      <c r="S822" s="255"/>
      <c r="T822" s="256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7" t="s">
        <v>141</v>
      </c>
      <c r="AU822" s="257" t="s">
        <v>85</v>
      </c>
      <c r="AV822" s="15" t="s">
        <v>137</v>
      </c>
      <c r="AW822" s="15" t="s">
        <v>37</v>
      </c>
      <c r="AX822" s="15" t="s">
        <v>83</v>
      </c>
      <c r="AY822" s="257" t="s">
        <v>130</v>
      </c>
    </row>
    <row r="823" s="2" customFormat="1" ht="16.5" customHeight="1">
      <c r="A823" s="41"/>
      <c r="B823" s="42"/>
      <c r="C823" s="207" t="s">
        <v>639</v>
      </c>
      <c r="D823" s="207" t="s">
        <v>132</v>
      </c>
      <c r="E823" s="208" t="s">
        <v>640</v>
      </c>
      <c r="F823" s="209" t="s">
        <v>641</v>
      </c>
      <c r="G823" s="210" t="s">
        <v>387</v>
      </c>
      <c r="H823" s="211">
        <v>73.700000000000003</v>
      </c>
      <c r="I823" s="212"/>
      <c r="J823" s="213">
        <f>ROUND(I823*H823,2)</f>
        <v>0</v>
      </c>
      <c r="K823" s="209" t="s">
        <v>136</v>
      </c>
      <c r="L823" s="47"/>
      <c r="M823" s="214" t="s">
        <v>19</v>
      </c>
      <c r="N823" s="215" t="s">
        <v>46</v>
      </c>
      <c r="O823" s="87"/>
      <c r="P823" s="216">
        <f>O823*H823</f>
        <v>0</v>
      </c>
      <c r="Q823" s="216">
        <v>1.0000000000000001E-05</v>
      </c>
      <c r="R823" s="216">
        <f>Q823*H823</f>
        <v>0.00073700000000000013</v>
      </c>
      <c r="S823" s="216">
        <v>0</v>
      </c>
      <c r="T823" s="217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18" t="s">
        <v>137</v>
      </c>
      <c r="AT823" s="218" t="s">
        <v>132</v>
      </c>
      <c r="AU823" s="218" t="s">
        <v>85</v>
      </c>
      <c r="AY823" s="20" t="s">
        <v>130</v>
      </c>
      <c r="BE823" s="219">
        <f>IF(N823="základní",J823,0)</f>
        <v>0</v>
      </c>
      <c r="BF823" s="219">
        <f>IF(N823="snížená",J823,0)</f>
        <v>0</v>
      </c>
      <c r="BG823" s="219">
        <f>IF(N823="zákl. přenesená",J823,0)</f>
        <v>0</v>
      </c>
      <c r="BH823" s="219">
        <f>IF(N823="sníž. přenesená",J823,0)</f>
        <v>0</v>
      </c>
      <c r="BI823" s="219">
        <f>IF(N823="nulová",J823,0)</f>
        <v>0</v>
      </c>
      <c r="BJ823" s="20" t="s">
        <v>83</v>
      </c>
      <c r="BK823" s="219">
        <f>ROUND(I823*H823,2)</f>
        <v>0</v>
      </c>
      <c r="BL823" s="20" t="s">
        <v>137</v>
      </c>
      <c r="BM823" s="218" t="s">
        <v>642</v>
      </c>
    </row>
    <row r="824" s="2" customFormat="1">
      <c r="A824" s="41"/>
      <c r="B824" s="42"/>
      <c r="C824" s="43"/>
      <c r="D824" s="220" t="s">
        <v>139</v>
      </c>
      <c r="E824" s="43"/>
      <c r="F824" s="221" t="s">
        <v>643</v>
      </c>
      <c r="G824" s="43"/>
      <c r="H824" s="43"/>
      <c r="I824" s="222"/>
      <c r="J824" s="43"/>
      <c r="K824" s="43"/>
      <c r="L824" s="47"/>
      <c r="M824" s="223"/>
      <c r="N824" s="224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139</v>
      </c>
      <c r="AU824" s="20" t="s">
        <v>85</v>
      </c>
    </row>
    <row r="825" s="13" customFormat="1">
      <c r="A825" s="13"/>
      <c r="B825" s="225"/>
      <c r="C825" s="226"/>
      <c r="D825" s="227" t="s">
        <v>141</v>
      </c>
      <c r="E825" s="228" t="s">
        <v>19</v>
      </c>
      <c r="F825" s="229" t="s">
        <v>150</v>
      </c>
      <c r="G825" s="226"/>
      <c r="H825" s="228" t="s">
        <v>19</v>
      </c>
      <c r="I825" s="230"/>
      <c r="J825" s="226"/>
      <c r="K825" s="226"/>
      <c r="L825" s="231"/>
      <c r="M825" s="232"/>
      <c r="N825" s="233"/>
      <c r="O825" s="233"/>
      <c r="P825" s="233"/>
      <c r="Q825" s="233"/>
      <c r="R825" s="233"/>
      <c r="S825" s="233"/>
      <c r="T825" s="234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5" t="s">
        <v>141</v>
      </c>
      <c r="AU825" s="235" t="s">
        <v>85</v>
      </c>
      <c r="AV825" s="13" t="s">
        <v>83</v>
      </c>
      <c r="AW825" s="13" t="s">
        <v>37</v>
      </c>
      <c r="AX825" s="13" t="s">
        <v>75</v>
      </c>
      <c r="AY825" s="235" t="s">
        <v>130</v>
      </c>
    </row>
    <row r="826" s="13" customFormat="1">
      <c r="A826" s="13"/>
      <c r="B826" s="225"/>
      <c r="C826" s="226"/>
      <c r="D826" s="227" t="s">
        <v>141</v>
      </c>
      <c r="E826" s="228" t="s">
        <v>19</v>
      </c>
      <c r="F826" s="229" t="s">
        <v>559</v>
      </c>
      <c r="G826" s="226"/>
      <c r="H826" s="228" t="s">
        <v>19</v>
      </c>
      <c r="I826" s="230"/>
      <c r="J826" s="226"/>
      <c r="K826" s="226"/>
      <c r="L826" s="231"/>
      <c r="M826" s="232"/>
      <c r="N826" s="233"/>
      <c r="O826" s="233"/>
      <c r="P826" s="233"/>
      <c r="Q826" s="233"/>
      <c r="R826" s="233"/>
      <c r="S826" s="233"/>
      <c r="T826" s="23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5" t="s">
        <v>141</v>
      </c>
      <c r="AU826" s="235" t="s">
        <v>85</v>
      </c>
      <c r="AV826" s="13" t="s">
        <v>83</v>
      </c>
      <c r="AW826" s="13" t="s">
        <v>37</v>
      </c>
      <c r="AX826" s="13" t="s">
        <v>75</v>
      </c>
      <c r="AY826" s="235" t="s">
        <v>130</v>
      </c>
    </row>
    <row r="827" s="13" customFormat="1">
      <c r="A827" s="13"/>
      <c r="B827" s="225"/>
      <c r="C827" s="226"/>
      <c r="D827" s="227" t="s">
        <v>141</v>
      </c>
      <c r="E827" s="228" t="s">
        <v>19</v>
      </c>
      <c r="F827" s="229" t="s">
        <v>593</v>
      </c>
      <c r="G827" s="226"/>
      <c r="H827" s="228" t="s">
        <v>19</v>
      </c>
      <c r="I827" s="230"/>
      <c r="J827" s="226"/>
      <c r="K827" s="226"/>
      <c r="L827" s="231"/>
      <c r="M827" s="232"/>
      <c r="N827" s="233"/>
      <c r="O827" s="233"/>
      <c r="P827" s="233"/>
      <c r="Q827" s="233"/>
      <c r="R827" s="233"/>
      <c r="S827" s="233"/>
      <c r="T827" s="234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5" t="s">
        <v>141</v>
      </c>
      <c r="AU827" s="235" t="s">
        <v>85</v>
      </c>
      <c r="AV827" s="13" t="s">
        <v>83</v>
      </c>
      <c r="AW827" s="13" t="s">
        <v>37</v>
      </c>
      <c r="AX827" s="13" t="s">
        <v>75</v>
      </c>
      <c r="AY827" s="235" t="s">
        <v>130</v>
      </c>
    </row>
    <row r="828" s="14" customFormat="1">
      <c r="A828" s="14"/>
      <c r="B828" s="236"/>
      <c r="C828" s="237"/>
      <c r="D828" s="227" t="s">
        <v>141</v>
      </c>
      <c r="E828" s="238" t="s">
        <v>19</v>
      </c>
      <c r="F828" s="239" t="s">
        <v>644</v>
      </c>
      <c r="G828" s="237"/>
      <c r="H828" s="240">
        <v>11.699999999999999</v>
      </c>
      <c r="I828" s="241"/>
      <c r="J828" s="237"/>
      <c r="K828" s="237"/>
      <c r="L828" s="242"/>
      <c r="M828" s="243"/>
      <c r="N828" s="244"/>
      <c r="O828" s="244"/>
      <c r="P828" s="244"/>
      <c r="Q828" s="244"/>
      <c r="R828" s="244"/>
      <c r="S828" s="244"/>
      <c r="T828" s="245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6" t="s">
        <v>141</v>
      </c>
      <c r="AU828" s="246" t="s">
        <v>85</v>
      </c>
      <c r="AV828" s="14" t="s">
        <v>85</v>
      </c>
      <c r="AW828" s="14" t="s">
        <v>37</v>
      </c>
      <c r="AX828" s="14" t="s">
        <v>75</v>
      </c>
      <c r="AY828" s="246" t="s">
        <v>130</v>
      </c>
    </row>
    <row r="829" s="13" customFormat="1">
      <c r="A829" s="13"/>
      <c r="B829" s="225"/>
      <c r="C829" s="226"/>
      <c r="D829" s="227" t="s">
        <v>141</v>
      </c>
      <c r="E829" s="228" t="s">
        <v>19</v>
      </c>
      <c r="F829" s="229" t="s">
        <v>151</v>
      </c>
      <c r="G829" s="226"/>
      <c r="H829" s="228" t="s">
        <v>19</v>
      </c>
      <c r="I829" s="230"/>
      <c r="J829" s="226"/>
      <c r="K829" s="226"/>
      <c r="L829" s="231"/>
      <c r="M829" s="232"/>
      <c r="N829" s="233"/>
      <c r="O829" s="233"/>
      <c r="P829" s="233"/>
      <c r="Q829" s="233"/>
      <c r="R829" s="233"/>
      <c r="S829" s="233"/>
      <c r="T829" s="234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5" t="s">
        <v>141</v>
      </c>
      <c r="AU829" s="235" t="s">
        <v>85</v>
      </c>
      <c r="AV829" s="13" t="s">
        <v>83</v>
      </c>
      <c r="AW829" s="13" t="s">
        <v>37</v>
      </c>
      <c r="AX829" s="13" t="s">
        <v>75</v>
      </c>
      <c r="AY829" s="235" t="s">
        <v>130</v>
      </c>
    </row>
    <row r="830" s="14" customFormat="1">
      <c r="A830" s="14"/>
      <c r="B830" s="236"/>
      <c r="C830" s="237"/>
      <c r="D830" s="227" t="s">
        <v>141</v>
      </c>
      <c r="E830" s="238" t="s">
        <v>19</v>
      </c>
      <c r="F830" s="239" t="s">
        <v>645</v>
      </c>
      <c r="G830" s="237"/>
      <c r="H830" s="240">
        <v>19.100000000000001</v>
      </c>
      <c r="I830" s="241"/>
      <c r="J830" s="237"/>
      <c r="K830" s="237"/>
      <c r="L830" s="242"/>
      <c r="M830" s="243"/>
      <c r="N830" s="244"/>
      <c r="O830" s="244"/>
      <c r="P830" s="244"/>
      <c r="Q830" s="244"/>
      <c r="R830" s="244"/>
      <c r="S830" s="244"/>
      <c r="T830" s="245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6" t="s">
        <v>141</v>
      </c>
      <c r="AU830" s="246" t="s">
        <v>85</v>
      </c>
      <c r="AV830" s="14" t="s">
        <v>85</v>
      </c>
      <c r="AW830" s="14" t="s">
        <v>37</v>
      </c>
      <c r="AX830" s="14" t="s">
        <v>75</v>
      </c>
      <c r="AY830" s="246" t="s">
        <v>130</v>
      </c>
    </row>
    <row r="831" s="14" customFormat="1">
      <c r="A831" s="14"/>
      <c r="B831" s="236"/>
      <c r="C831" s="237"/>
      <c r="D831" s="227" t="s">
        <v>141</v>
      </c>
      <c r="E831" s="238" t="s">
        <v>19</v>
      </c>
      <c r="F831" s="239" t="s">
        <v>646</v>
      </c>
      <c r="G831" s="237"/>
      <c r="H831" s="240">
        <v>19.699999999999999</v>
      </c>
      <c r="I831" s="241"/>
      <c r="J831" s="237"/>
      <c r="K831" s="237"/>
      <c r="L831" s="242"/>
      <c r="M831" s="243"/>
      <c r="N831" s="244"/>
      <c r="O831" s="244"/>
      <c r="P831" s="244"/>
      <c r="Q831" s="244"/>
      <c r="R831" s="244"/>
      <c r="S831" s="244"/>
      <c r="T831" s="245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6" t="s">
        <v>141</v>
      </c>
      <c r="AU831" s="246" t="s">
        <v>85</v>
      </c>
      <c r="AV831" s="14" t="s">
        <v>85</v>
      </c>
      <c r="AW831" s="14" t="s">
        <v>37</v>
      </c>
      <c r="AX831" s="14" t="s">
        <v>75</v>
      </c>
      <c r="AY831" s="246" t="s">
        <v>130</v>
      </c>
    </row>
    <row r="832" s="13" customFormat="1">
      <c r="A832" s="13"/>
      <c r="B832" s="225"/>
      <c r="C832" s="226"/>
      <c r="D832" s="227" t="s">
        <v>141</v>
      </c>
      <c r="E832" s="228" t="s">
        <v>19</v>
      </c>
      <c r="F832" s="229" t="s">
        <v>586</v>
      </c>
      <c r="G832" s="226"/>
      <c r="H832" s="228" t="s">
        <v>19</v>
      </c>
      <c r="I832" s="230"/>
      <c r="J832" s="226"/>
      <c r="K832" s="226"/>
      <c r="L832" s="231"/>
      <c r="M832" s="232"/>
      <c r="N832" s="233"/>
      <c r="O832" s="233"/>
      <c r="P832" s="233"/>
      <c r="Q832" s="233"/>
      <c r="R832" s="233"/>
      <c r="S832" s="233"/>
      <c r="T832" s="234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5" t="s">
        <v>141</v>
      </c>
      <c r="AU832" s="235" t="s">
        <v>85</v>
      </c>
      <c r="AV832" s="13" t="s">
        <v>83</v>
      </c>
      <c r="AW832" s="13" t="s">
        <v>37</v>
      </c>
      <c r="AX832" s="13" t="s">
        <v>75</v>
      </c>
      <c r="AY832" s="235" t="s">
        <v>130</v>
      </c>
    </row>
    <row r="833" s="14" customFormat="1">
      <c r="A833" s="14"/>
      <c r="B833" s="236"/>
      <c r="C833" s="237"/>
      <c r="D833" s="227" t="s">
        <v>141</v>
      </c>
      <c r="E833" s="238" t="s">
        <v>19</v>
      </c>
      <c r="F833" s="239" t="s">
        <v>647</v>
      </c>
      <c r="G833" s="237"/>
      <c r="H833" s="240">
        <v>3</v>
      </c>
      <c r="I833" s="241"/>
      <c r="J833" s="237"/>
      <c r="K833" s="237"/>
      <c r="L833" s="242"/>
      <c r="M833" s="243"/>
      <c r="N833" s="244"/>
      <c r="O833" s="244"/>
      <c r="P833" s="244"/>
      <c r="Q833" s="244"/>
      <c r="R833" s="244"/>
      <c r="S833" s="244"/>
      <c r="T833" s="245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6" t="s">
        <v>141</v>
      </c>
      <c r="AU833" s="246" t="s">
        <v>85</v>
      </c>
      <c r="AV833" s="14" t="s">
        <v>85</v>
      </c>
      <c r="AW833" s="14" t="s">
        <v>37</v>
      </c>
      <c r="AX833" s="14" t="s">
        <v>75</v>
      </c>
      <c r="AY833" s="246" t="s">
        <v>130</v>
      </c>
    </row>
    <row r="834" s="13" customFormat="1">
      <c r="A834" s="13"/>
      <c r="B834" s="225"/>
      <c r="C834" s="226"/>
      <c r="D834" s="227" t="s">
        <v>141</v>
      </c>
      <c r="E834" s="228" t="s">
        <v>19</v>
      </c>
      <c r="F834" s="229" t="s">
        <v>153</v>
      </c>
      <c r="G834" s="226"/>
      <c r="H834" s="228" t="s">
        <v>19</v>
      </c>
      <c r="I834" s="230"/>
      <c r="J834" s="226"/>
      <c r="K834" s="226"/>
      <c r="L834" s="231"/>
      <c r="M834" s="232"/>
      <c r="N834" s="233"/>
      <c r="O834" s="233"/>
      <c r="P834" s="233"/>
      <c r="Q834" s="233"/>
      <c r="R834" s="233"/>
      <c r="S834" s="233"/>
      <c r="T834" s="234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5" t="s">
        <v>141</v>
      </c>
      <c r="AU834" s="235" t="s">
        <v>85</v>
      </c>
      <c r="AV834" s="13" t="s">
        <v>83</v>
      </c>
      <c r="AW834" s="13" t="s">
        <v>37</v>
      </c>
      <c r="AX834" s="13" t="s">
        <v>75</v>
      </c>
      <c r="AY834" s="235" t="s">
        <v>130</v>
      </c>
    </row>
    <row r="835" s="14" customFormat="1">
      <c r="A835" s="14"/>
      <c r="B835" s="236"/>
      <c r="C835" s="237"/>
      <c r="D835" s="227" t="s">
        <v>141</v>
      </c>
      <c r="E835" s="238" t="s">
        <v>19</v>
      </c>
      <c r="F835" s="239" t="s">
        <v>648</v>
      </c>
      <c r="G835" s="237"/>
      <c r="H835" s="240">
        <v>10.5</v>
      </c>
      <c r="I835" s="241"/>
      <c r="J835" s="237"/>
      <c r="K835" s="237"/>
      <c r="L835" s="242"/>
      <c r="M835" s="243"/>
      <c r="N835" s="244"/>
      <c r="O835" s="244"/>
      <c r="P835" s="244"/>
      <c r="Q835" s="244"/>
      <c r="R835" s="244"/>
      <c r="S835" s="244"/>
      <c r="T835" s="245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46" t="s">
        <v>141</v>
      </c>
      <c r="AU835" s="246" t="s">
        <v>85</v>
      </c>
      <c r="AV835" s="14" t="s">
        <v>85</v>
      </c>
      <c r="AW835" s="14" t="s">
        <v>37</v>
      </c>
      <c r="AX835" s="14" t="s">
        <v>75</v>
      </c>
      <c r="AY835" s="246" t="s">
        <v>130</v>
      </c>
    </row>
    <row r="836" s="13" customFormat="1">
      <c r="A836" s="13"/>
      <c r="B836" s="225"/>
      <c r="C836" s="226"/>
      <c r="D836" s="227" t="s">
        <v>141</v>
      </c>
      <c r="E836" s="228" t="s">
        <v>19</v>
      </c>
      <c r="F836" s="229" t="s">
        <v>155</v>
      </c>
      <c r="G836" s="226"/>
      <c r="H836" s="228" t="s">
        <v>19</v>
      </c>
      <c r="I836" s="230"/>
      <c r="J836" s="226"/>
      <c r="K836" s="226"/>
      <c r="L836" s="231"/>
      <c r="M836" s="232"/>
      <c r="N836" s="233"/>
      <c r="O836" s="233"/>
      <c r="P836" s="233"/>
      <c r="Q836" s="233"/>
      <c r="R836" s="233"/>
      <c r="S836" s="233"/>
      <c r="T836" s="23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5" t="s">
        <v>141</v>
      </c>
      <c r="AU836" s="235" t="s">
        <v>85</v>
      </c>
      <c r="AV836" s="13" t="s">
        <v>83</v>
      </c>
      <c r="AW836" s="13" t="s">
        <v>37</v>
      </c>
      <c r="AX836" s="13" t="s">
        <v>75</v>
      </c>
      <c r="AY836" s="235" t="s">
        <v>130</v>
      </c>
    </row>
    <row r="837" s="14" customFormat="1">
      <c r="A837" s="14"/>
      <c r="B837" s="236"/>
      <c r="C837" s="237"/>
      <c r="D837" s="227" t="s">
        <v>141</v>
      </c>
      <c r="E837" s="238" t="s">
        <v>19</v>
      </c>
      <c r="F837" s="239" t="s">
        <v>649</v>
      </c>
      <c r="G837" s="237"/>
      <c r="H837" s="240">
        <v>9.6999999999999993</v>
      </c>
      <c r="I837" s="241"/>
      <c r="J837" s="237"/>
      <c r="K837" s="237"/>
      <c r="L837" s="242"/>
      <c r="M837" s="243"/>
      <c r="N837" s="244"/>
      <c r="O837" s="244"/>
      <c r="P837" s="244"/>
      <c r="Q837" s="244"/>
      <c r="R837" s="244"/>
      <c r="S837" s="244"/>
      <c r="T837" s="245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6" t="s">
        <v>141</v>
      </c>
      <c r="AU837" s="246" t="s">
        <v>85</v>
      </c>
      <c r="AV837" s="14" t="s">
        <v>85</v>
      </c>
      <c r="AW837" s="14" t="s">
        <v>37</v>
      </c>
      <c r="AX837" s="14" t="s">
        <v>75</v>
      </c>
      <c r="AY837" s="246" t="s">
        <v>130</v>
      </c>
    </row>
    <row r="838" s="15" customFormat="1">
      <c r="A838" s="15"/>
      <c r="B838" s="247"/>
      <c r="C838" s="248"/>
      <c r="D838" s="227" t="s">
        <v>141</v>
      </c>
      <c r="E838" s="249" t="s">
        <v>19</v>
      </c>
      <c r="F838" s="250" t="s">
        <v>145</v>
      </c>
      <c r="G838" s="248"/>
      <c r="H838" s="251">
        <v>73.700000000000003</v>
      </c>
      <c r="I838" s="252"/>
      <c r="J838" s="248"/>
      <c r="K838" s="248"/>
      <c r="L838" s="253"/>
      <c r="M838" s="254"/>
      <c r="N838" s="255"/>
      <c r="O838" s="255"/>
      <c r="P838" s="255"/>
      <c r="Q838" s="255"/>
      <c r="R838" s="255"/>
      <c r="S838" s="255"/>
      <c r="T838" s="256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57" t="s">
        <v>141</v>
      </c>
      <c r="AU838" s="257" t="s">
        <v>85</v>
      </c>
      <c r="AV838" s="15" t="s">
        <v>137</v>
      </c>
      <c r="AW838" s="15" t="s">
        <v>37</v>
      </c>
      <c r="AX838" s="15" t="s">
        <v>83</v>
      </c>
      <c r="AY838" s="257" t="s">
        <v>130</v>
      </c>
    </row>
    <row r="839" s="2" customFormat="1" ht="24.15" customHeight="1">
      <c r="A839" s="41"/>
      <c r="B839" s="42"/>
      <c r="C839" s="207" t="s">
        <v>650</v>
      </c>
      <c r="D839" s="207" t="s">
        <v>132</v>
      </c>
      <c r="E839" s="208" t="s">
        <v>651</v>
      </c>
      <c r="F839" s="209" t="s">
        <v>652</v>
      </c>
      <c r="G839" s="210" t="s">
        <v>225</v>
      </c>
      <c r="H839" s="211">
        <v>24.68</v>
      </c>
      <c r="I839" s="212"/>
      <c r="J839" s="213">
        <f>ROUND(I839*H839,2)</f>
        <v>0</v>
      </c>
      <c r="K839" s="209" t="s">
        <v>136</v>
      </c>
      <c r="L839" s="47"/>
      <c r="M839" s="214" t="s">
        <v>19</v>
      </c>
      <c r="N839" s="215" t="s">
        <v>46</v>
      </c>
      <c r="O839" s="87"/>
      <c r="P839" s="216">
        <f>O839*H839</f>
        <v>0</v>
      </c>
      <c r="Q839" s="216">
        <v>0</v>
      </c>
      <c r="R839" s="216">
        <f>Q839*H839</f>
        <v>0</v>
      </c>
      <c r="S839" s="216">
        <v>0.088999999999999996</v>
      </c>
      <c r="T839" s="217">
        <f>S839*H839</f>
        <v>2.19652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8" t="s">
        <v>137</v>
      </c>
      <c r="AT839" s="218" t="s">
        <v>132</v>
      </c>
      <c r="AU839" s="218" t="s">
        <v>85</v>
      </c>
      <c r="AY839" s="20" t="s">
        <v>130</v>
      </c>
      <c r="BE839" s="219">
        <f>IF(N839="základní",J839,0)</f>
        <v>0</v>
      </c>
      <c r="BF839" s="219">
        <f>IF(N839="snížená",J839,0)</f>
        <v>0</v>
      </c>
      <c r="BG839" s="219">
        <f>IF(N839="zákl. přenesená",J839,0)</f>
        <v>0</v>
      </c>
      <c r="BH839" s="219">
        <f>IF(N839="sníž. přenesená",J839,0)</f>
        <v>0</v>
      </c>
      <c r="BI839" s="219">
        <f>IF(N839="nulová",J839,0)</f>
        <v>0</v>
      </c>
      <c r="BJ839" s="20" t="s">
        <v>83</v>
      </c>
      <c r="BK839" s="219">
        <f>ROUND(I839*H839,2)</f>
        <v>0</v>
      </c>
      <c r="BL839" s="20" t="s">
        <v>137</v>
      </c>
      <c r="BM839" s="218" t="s">
        <v>653</v>
      </c>
    </row>
    <row r="840" s="2" customFormat="1">
      <c r="A840" s="41"/>
      <c r="B840" s="42"/>
      <c r="C840" s="43"/>
      <c r="D840" s="220" t="s">
        <v>139</v>
      </c>
      <c r="E840" s="43"/>
      <c r="F840" s="221" t="s">
        <v>654</v>
      </c>
      <c r="G840" s="43"/>
      <c r="H840" s="43"/>
      <c r="I840" s="222"/>
      <c r="J840" s="43"/>
      <c r="K840" s="43"/>
      <c r="L840" s="47"/>
      <c r="M840" s="223"/>
      <c r="N840" s="224"/>
      <c r="O840" s="87"/>
      <c r="P840" s="87"/>
      <c r="Q840" s="87"/>
      <c r="R840" s="87"/>
      <c r="S840" s="87"/>
      <c r="T840" s="88"/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T840" s="20" t="s">
        <v>139</v>
      </c>
      <c r="AU840" s="20" t="s">
        <v>85</v>
      </c>
    </row>
    <row r="841" s="13" customFormat="1">
      <c r="A841" s="13"/>
      <c r="B841" s="225"/>
      <c r="C841" s="226"/>
      <c r="D841" s="227" t="s">
        <v>141</v>
      </c>
      <c r="E841" s="228" t="s">
        <v>19</v>
      </c>
      <c r="F841" s="229" t="s">
        <v>150</v>
      </c>
      <c r="G841" s="226"/>
      <c r="H841" s="228" t="s">
        <v>19</v>
      </c>
      <c r="I841" s="230"/>
      <c r="J841" s="226"/>
      <c r="K841" s="226"/>
      <c r="L841" s="231"/>
      <c r="M841" s="232"/>
      <c r="N841" s="233"/>
      <c r="O841" s="233"/>
      <c r="P841" s="233"/>
      <c r="Q841" s="233"/>
      <c r="R841" s="233"/>
      <c r="S841" s="233"/>
      <c r="T841" s="23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5" t="s">
        <v>141</v>
      </c>
      <c r="AU841" s="235" t="s">
        <v>85</v>
      </c>
      <c r="AV841" s="13" t="s">
        <v>83</v>
      </c>
      <c r="AW841" s="13" t="s">
        <v>37</v>
      </c>
      <c r="AX841" s="13" t="s">
        <v>75</v>
      </c>
      <c r="AY841" s="235" t="s">
        <v>130</v>
      </c>
    </row>
    <row r="842" s="13" customFormat="1">
      <c r="A842" s="13"/>
      <c r="B842" s="225"/>
      <c r="C842" s="226"/>
      <c r="D842" s="227" t="s">
        <v>141</v>
      </c>
      <c r="E842" s="228" t="s">
        <v>19</v>
      </c>
      <c r="F842" s="229" t="s">
        <v>559</v>
      </c>
      <c r="G842" s="226"/>
      <c r="H842" s="228" t="s">
        <v>19</v>
      </c>
      <c r="I842" s="230"/>
      <c r="J842" s="226"/>
      <c r="K842" s="226"/>
      <c r="L842" s="231"/>
      <c r="M842" s="232"/>
      <c r="N842" s="233"/>
      <c r="O842" s="233"/>
      <c r="P842" s="233"/>
      <c r="Q842" s="233"/>
      <c r="R842" s="233"/>
      <c r="S842" s="233"/>
      <c r="T842" s="23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5" t="s">
        <v>141</v>
      </c>
      <c r="AU842" s="235" t="s">
        <v>85</v>
      </c>
      <c r="AV842" s="13" t="s">
        <v>83</v>
      </c>
      <c r="AW842" s="13" t="s">
        <v>37</v>
      </c>
      <c r="AX842" s="13" t="s">
        <v>75</v>
      </c>
      <c r="AY842" s="235" t="s">
        <v>130</v>
      </c>
    </row>
    <row r="843" s="13" customFormat="1">
      <c r="A843" s="13"/>
      <c r="B843" s="225"/>
      <c r="C843" s="226"/>
      <c r="D843" s="227" t="s">
        <v>141</v>
      </c>
      <c r="E843" s="228" t="s">
        <v>19</v>
      </c>
      <c r="F843" s="229" t="s">
        <v>252</v>
      </c>
      <c r="G843" s="226"/>
      <c r="H843" s="228" t="s">
        <v>19</v>
      </c>
      <c r="I843" s="230"/>
      <c r="J843" s="226"/>
      <c r="K843" s="226"/>
      <c r="L843" s="231"/>
      <c r="M843" s="232"/>
      <c r="N843" s="233"/>
      <c r="O843" s="233"/>
      <c r="P843" s="233"/>
      <c r="Q843" s="233"/>
      <c r="R843" s="233"/>
      <c r="S843" s="233"/>
      <c r="T843" s="23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5" t="s">
        <v>141</v>
      </c>
      <c r="AU843" s="235" t="s">
        <v>85</v>
      </c>
      <c r="AV843" s="13" t="s">
        <v>83</v>
      </c>
      <c r="AW843" s="13" t="s">
        <v>37</v>
      </c>
      <c r="AX843" s="13" t="s">
        <v>75</v>
      </c>
      <c r="AY843" s="235" t="s">
        <v>130</v>
      </c>
    </row>
    <row r="844" s="14" customFormat="1">
      <c r="A844" s="14"/>
      <c r="B844" s="236"/>
      <c r="C844" s="237"/>
      <c r="D844" s="227" t="s">
        <v>141</v>
      </c>
      <c r="E844" s="238" t="s">
        <v>19</v>
      </c>
      <c r="F844" s="239" t="s">
        <v>280</v>
      </c>
      <c r="G844" s="237"/>
      <c r="H844" s="240">
        <v>8.7599999999999998</v>
      </c>
      <c r="I844" s="241"/>
      <c r="J844" s="237"/>
      <c r="K844" s="237"/>
      <c r="L844" s="242"/>
      <c r="M844" s="243"/>
      <c r="N844" s="244"/>
      <c r="O844" s="244"/>
      <c r="P844" s="244"/>
      <c r="Q844" s="244"/>
      <c r="R844" s="244"/>
      <c r="S844" s="244"/>
      <c r="T844" s="245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6" t="s">
        <v>141</v>
      </c>
      <c r="AU844" s="246" t="s">
        <v>85</v>
      </c>
      <c r="AV844" s="14" t="s">
        <v>85</v>
      </c>
      <c r="AW844" s="14" t="s">
        <v>37</v>
      </c>
      <c r="AX844" s="14" t="s">
        <v>75</v>
      </c>
      <c r="AY844" s="246" t="s">
        <v>130</v>
      </c>
    </row>
    <row r="845" s="14" customFormat="1">
      <c r="A845" s="14"/>
      <c r="B845" s="236"/>
      <c r="C845" s="237"/>
      <c r="D845" s="227" t="s">
        <v>141</v>
      </c>
      <c r="E845" s="238" t="s">
        <v>19</v>
      </c>
      <c r="F845" s="239" t="s">
        <v>655</v>
      </c>
      <c r="G845" s="237"/>
      <c r="H845" s="240">
        <v>15.92</v>
      </c>
      <c r="I845" s="241"/>
      <c r="J845" s="237"/>
      <c r="K845" s="237"/>
      <c r="L845" s="242"/>
      <c r="M845" s="243"/>
      <c r="N845" s="244"/>
      <c r="O845" s="244"/>
      <c r="P845" s="244"/>
      <c r="Q845" s="244"/>
      <c r="R845" s="244"/>
      <c r="S845" s="244"/>
      <c r="T845" s="245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6" t="s">
        <v>141</v>
      </c>
      <c r="AU845" s="246" t="s">
        <v>85</v>
      </c>
      <c r="AV845" s="14" t="s">
        <v>85</v>
      </c>
      <c r="AW845" s="14" t="s">
        <v>37</v>
      </c>
      <c r="AX845" s="14" t="s">
        <v>75</v>
      </c>
      <c r="AY845" s="246" t="s">
        <v>130</v>
      </c>
    </row>
    <row r="846" s="15" customFormat="1">
      <c r="A846" s="15"/>
      <c r="B846" s="247"/>
      <c r="C846" s="248"/>
      <c r="D846" s="227" t="s">
        <v>141</v>
      </c>
      <c r="E846" s="249" t="s">
        <v>19</v>
      </c>
      <c r="F846" s="250" t="s">
        <v>145</v>
      </c>
      <c r="G846" s="248"/>
      <c r="H846" s="251">
        <v>24.68</v>
      </c>
      <c r="I846" s="252"/>
      <c r="J846" s="248"/>
      <c r="K846" s="248"/>
      <c r="L846" s="253"/>
      <c r="M846" s="254"/>
      <c r="N846" s="255"/>
      <c r="O846" s="255"/>
      <c r="P846" s="255"/>
      <c r="Q846" s="255"/>
      <c r="R846" s="255"/>
      <c r="S846" s="255"/>
      <c r="T846" s="256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7" t="s">
        <v>141</v>
      </c>
      <c r="AU846" s="257" t="s">
        <v>85</v>
      </c>
      <c r="AV846" s="15" t="s">
        <v>137</v>
      </c>
      <c r="AW846" s="15" t="s">
        <v>37</v>
      </c>
      <c r="AX846" s="15" t="s">
        <v>83</v>
      </c>
      <c r="AY846" s="257" t="s">
        <v>130</v>
      </c>
    </row>
    <row r="847" s="2" customFormat="1" ht="21.75" customHeight="1">
      <c r="A847" s="41"/>
      <c r="B847" s="42"/>
      <c r="C847" s="207" t="s">
        <v>656</v>
      </c>
      <c r="D847" s="207" t="s">
        <v>132</v>
      </c>
      <c r="E847" s="208" t="s">
        <v>657</v>
      </c>
      <c r="F847" s="209" t="s">
        <v>658</v>
      </c>
      <c r="G847" s="210" t="s">
        <v>225</v>
      </c>
      <c r="H847" s="211">
        <v>825.93100000000004</v>
      </c>
      <c r="I847" s="212"/>
      <c r="J847" s="213">
        <f>ROUND(I847*H847,2)</f>
        <v>0</v>
      </c>
      <c r="K847" s="209" t="s">
        <v>136</v>
      </c>
      <c r="L847" s="47"/>
      <c r="M847" s="214" t="s">
        <v>19</v>
      </c>
      <c r="N847" s="215" t="s">
        <v>46</v>
      </c>
      <c r="O847" s="87"/>
      <c r="P847" s="216">
        <f>O847*H847</f>
        <v>0</v>
      </c>
      <c r="Q847" s="216">
        <v>0</v>
      </c>
      <c r="R847" s="216">
        <f>Q847*H847</f>
        <v>0</v>
      </c>
      <c r="S847" s="216">
        <v>0.070000000000000007</v>
      </c>
      <c r="T847" s="217">
        <f>S847*H847</f>
        <v>57.815170000000009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18" t="s">
        <v>137</v>
      </c>
      <c r="AT847" s="218" t="s">
        <v>132</v>
      </c>
      <c r="AU847" s="218" t="s">
        <v>85</v>
      </c>
      <c r="AY847" s="20" t="s">
        <v>130</v>
      </c>
      <c r="BE847" s="219">
        <f>IF(N847="základní",J847,0)</f>
        <v>0</v>
      </c>
      <c r="BF847" s="219">
        <f>IF(N847="snížená",J847,0)</f>
        <v>0</v>
      </c>
      <c r="BG847" s="219">
        <f>IF(N847="zákl. přenesená",J847,0)</f>
        <v>0</v>
      </c>
      <c r="BH847" s="219">
        <f>IF(N847="sníž. přenesená",J847,0)</f>
        <v>0</v>
      </c>
      <c r="BI847" s="219">
        <f>IF(N847="nulová",J847,0)</f>
        <v>0</v>
      </c>
      <c r="BJ847" s="20" t="s">
        <v>83</v>
      </c>
      <c r="BK847" s="219">
        <f>ROUND(I847*H847,2)</f>
        <v>0</v>
      </c>
      <c r="BL847" s="20" t="s">
        <v>137</v>
      </c>
      <c r="BM847" s="218" t="s">
        <v>659</v>
      </c>
    </row>
    <row r="848" s="2" customFormat="1">
      <c r="A848" s="41"/>
      <c r="B848" s="42"/>
      <c r="C848" s="43"/>
      <c r="D848" s="220" t="s">
        <v>139</v>
      </c>
      <c r="E848" s="43"/>
      <c r="F848" s="221" t="s">
        <v>660</v>
      </c>
      <c r="G848" s="43"/>
      <c r="H848" s="43"/>
      <c r="I848" s="222"/>
      <c r="J848" s="43"/>
      <c r="K848" s="43"/>
      <c r="L848" s="47"/>
      <c r="M848" s="223"/>
      <c r="N848" s="224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139</v>
      </c>
      <c r="AU848" s="20" t="s">
        <v>85</v>
      </c>
    </row>
    <row r="849" s="13" customFormat="1">
      <c r="A849" s="13"/>
      <c r="B849" s="225"/>
      <c r="C849" s="226"/>
      <c r="D849" s="227" t="s">
        <v>141</v>
      </c>
      <c r="E849" s="228" t="s">
        <v>19</v>
      </c>
      <c r="F849" s="229" t="s">
        <v>150</v>
      </c>
      <c r="G849" s="226"/>
      <c r="H849" s="228" t="s">
        <v>19</v>
      </c>
      <c r="I849" s="230"/>
      <c r="J849" s="226"/>
      <c r="K849" s="226"/>
      <c r="L849" s="231"/>
      <c r="M849" s="232"/>
      <c r="N849" s="233"/>
      <c r="O849" s="233"/>
      <c r="P849" s="233"/>
      <c r="Q849" s="233"/>
      <c r="R849" s="233"/>
      <c r="S849" s="233"/>
      <c r="T849" s="23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5" t="s">
        <v>141</v>
      </c>
      <c r="AU849" s="235" t="s">
        <v>85</v>
      </c>
      <c r="AV849" s="13" t="s">
        <v>83</v>
      </c>
      <c r="AW849" s="13" t="s">
        <v>37</v>
      </c>
      <c r="AX849" s="13" t="s">
        <v>75</v>
      </c>
      <c r="AY849" s="235" t="s">
        <v>130</v>
      </c>
    </row>
    <row r="850" s="13" customFormat="1">
      <c r="A850" s="13"/>
      <c r="B850" s="225"/>
      <c r="C850" s="226"/>
      <c r="D850" s="227" t="s">
        <v>141</v>
      </c>
      <c r="E850" s="228" t="s">
        <v>19</v>
      </c>
      <c r="F850" s="229" t="s">
        <v>559</v>
      </c>
      <c r="G850" s="226"/>
      <c r="H850" s="228" t="s">
        <v>19</v>
      </c>
      <c r="I850" s="230"/>
      <c r="J850" s="226"/>
      <c r="K850" s="226"/>
      <c r="L850" s="231"/>
      <c r="M850" s="232"/>
      <c r="N850" s="233"/>
      <c r="O850" s="233"/>
      <c r="P850" s="233"/>
      <c r="Q850" s="233"/>
      <c r="R850" s="233"/>
      <c r="S850" s="233"/>
      <c r="T850" s="234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5" t="s">
        <v>141</v>
      </c>
      <c r="AU850" s="235" t="s">
        <v>85</v>
      </c>
      <c r="AV850" s="13" t="s">
        <v>83</v>
      </c>
      <c r="AW850" s="13" t="s">
        <v>37</v>
      </c>
      <c r="AX850" s="13" t="s">
        <v>75</v>
      </c>
      <c r="AY850" s="235" t="s">
        <v>130</v>
      </c>
    </row>
    <row r="851" s="13" customFormat="1">
      <c r="A851" s="13"/>
      <c r="B851" s="225"/>
      <c r="C851" s="226"/>
      <c r="D851" s="227" t="s">
        <v>141</v>
      </c>
      <c r="E851" s="228" t="s">
        <v>19</v>
      </c>
      <c r="F851" s="229" t="s">
        <v>442</v>
      </c>
      <c r="G851" s="226"/>
      <c r="H851" s="228" t="s">
        <v>19</v>
      </c>
      <c r="I851" s="230"/>
      <c r="J851" s="226"/>
      <c r="K851" s="226"/>
      <c r="L851" s="231"/>
      <c r="M851" s="232"/>
      <c r="N851" s="233"/>
      <c r="O851" s="233"/>
      <c r="P851" s="233"/>
      <c r="Q851" s="233"/>
      <c r="R851" s="233"/>
      <c r="S851" s="233"/>
      <c r="T851" s="23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5" t="s">
        <v>141</v>
      </c>
      <c r="AU851" s="235" t="s">
        <v>85</v>
      </c>
      <c r="AV851" s="13" t="s">
        <v>83</v>
      </c>
      <c r="AW851" s="13" t="s">
        <v>37</v>
      </c>
      <c r="AX851" s="13" t="s">
        <v>75</v>
      </c>
      <c r="AY851" s="235" t="s">
        <v>130</v>
      </c>
    </row>
    <row r="852" s="14" customFormat="1">
      <c r="A852" s="14"/>
      <c r="B852" s="236"/>
      <c r="C852" s="237"/>
      <c r="D852" s="227" t="s">
        <v>141</v>
      </c>
      <c r="E852" s="238" t="s">
        <v>19</v>
      </c>
      <c r="F852" s="239" t="s">
        <v>478</v>
      </c>
      <c r="G852" s="237"/>
      <c r="H852" s="240">
        <v>27</v>
      </c>
      <c r="I852" s="241"/>
      <c r="J852" s="237"/>
      <c r="K852" s="237"/>
      <c r="L852" s="242"/>
      <c r="M852" s="243"/>
      <c r="N852" s="244"/>
      <c r="O852" s="244"/>
      <c r="P852" s="244"/>
      <c r="Q852" s="244"/>
      <c r="R852" s="244"/>
      <c r="S852" s="244"/>
      <c r="T852" s="245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6" t="s">
        <v>141</v>
      </c>
      <c r="AU852" s="246" t="s">
        <v>85</v>
      </c>
      <c r="AV852" s="14" t="s">
        <v>85</v>
      </c>
      <c r="AW852" s="14" t="s">
        <v>37</v>
      </c>
      <c r="AX852" s="14" t="s">
        <v>75</v>
      </c>
      <c r="AY852" s="246" t="s">
        <v>130</v>
      </c>
    </row>
    <row r="853" s="13" customFormat="1">
      <c r="A853" s="13"/>
      <c r="B853" s="225"/>
      <c r="C853" s="226"/>
      <c r="D853" s="227" t="s">
        <v>141</v>
      </c>
      <c r="E853" s="228" t="s">
        <v>19</v>
      </c>
      <c r="F853" s="229" t="s">
        <v>479</v>
      </c>
      <c r="G853" s="226"/>
      <c r="H853" s="228" t="s">
        <v>19</v>
      </c>
      <c r="I853" s="230"/>
      <c r="J853" s="226"/>
      <c r="K853" s="226"/>
      <c r="L853" s="231"/>
      <c r="M853" s="232"/>
      <c r="N853" s="233"/>
      <c r="O853" s="233"/>
      <c r="P853" s="233"/>
      <c r="Q853" s="233"/>
      <c r="R853" s="233"/>
      <c r="S853" s="233"/>
      <c r="T853" s="23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5" t="s">
        <v>141</v>
      </c>
      <c r="AU853" s="235" t="s">
        <v>85</v>
      </c>
      <c r="AV853" s="13" t="s">
        <v>83</v>
      </c>
      <c r="AW853" s="13" t="s">
        <v>37</v>
      </c>
      <c r="AX853" s="13" t="s">
        <v>75</v>
      </c>
      <c r="AY853" s="235" t="s">
        <v>130</v>
      </c>
    </row>
    <row r="854" s="14" customFormat="1">
      <c r="A854" s="14"/>
      <c r="B854" s="236"/>
      <c r="C854" s="237"/>
      <c r="D854" s="227" t="s">
        <v>141</v>
      </c>
      <c r="E854" s="238" t="s">
        <v>19</v>
      </c>
      <c r="F854" s="239" t="s">
        <v>480</v>
      </c>
      <c r="G854" s="237"/>
      <c r="H854" s="240">
        <v>303</v>
      </c>
      <c r="I854" s="241"/>
      <c r="J854" s="237"/>
      <c r="K854" s="237"/>
      <c r="L854" s="242"/>
      <c r="M854" s="243"/>
      <c r="N854" s="244"/>
      <c r="O854" s="244"/>
      <c r="P854" s="244"/>
      <c r="Q854" s="244"/>
      <c r="R854" s="244"/>
      <c r="S854" s="244"/>
      <c r="T854" s="245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6" t="s">
        <v>141</v>
      </c>
      <c r="AU854" s="246" t="s">
        <v>85</v>
      </c>
      <c r="AV854" s="14" t="s">
        <v>85</v>
      </c>
      <c r="AW854" s="14" t="s">
        <v>37</v>
      </c>
      <c r="AX854" s="14" t="s">
        <v>75</v>
      </c>
      <c r="AY854" s="246" t="s">
        <v>130</v>
      </c>
    </row>
    <row r="855" s="16" customFormat="1">
      <c r="A855" s="16"/>
      <c r="B855" s="268"/>
      <c r="C855" s="269"/>
      <c r="D855" s="227" t="s">
        <v>141</v>
      </c>
      <c r="E855" s="270" t="s">
        <v>19</v>
      </c>
      <c r="F855" s="271" t="s">
        <v>245</v>
      </c>
      <c r="G855" s="269"/>
      <c r="H855" s="272">
        <v>330</v>
      </c>
      <c r="I855" s="273"/>
      <c r="J855" s="269"/>
      <c r="K855" s="269"/>
      <c r="L855" s="274"/>
      <c r="M855" s="275"/>
      <c r="N855" s="276"/>
      <c r="O855" s="276"/>
      <c r="P855" s="276"/>
      <c r="Q855" s="276"/>
      <c r="R855" s="276"/>
      <c r="S855" s="276"/>
      <c r="T855" s="277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T855" s="278" t="s">
        <v>141</v>
      </c>
      <c r="AU855" s="278" t="s">
        <v>85</v>
      </c>
      <c r="AV855" s="16" t="s">
        <v>157</v>
      </c>
      <c r="AW855" s="16" t="s">
        <v>37</v>
      </c>
      <c r="AX855" s="16" t="s">
        <v>75</v>
      </c>
      <c r="AY855" s="278" t="s">
        <v>130</v>
      </c>
    </row>
    <row r="856" s="13" customFormat="1">
      <c r="A856" s="13"/>
      <c r="B856" s="225"/>
      <c r="C856" s="226"/>
      <c r="D856" s="227" t="s">
        <v>141</v>
      </c>
      <c r="E856" s="228" t="s">
        <v>19</v>
      </c>
      <c r="F856" s="229" t="s">
        <v>481</v>
      </c>
      <c r="G856" s="226"/>
      <c r="H856" s="228" t="s">
        <v>19</v>
      </c>
      <c r="I856" s="230"/>
      <c r="J856" s="226"/>
      <c r="K856" s="226"/>
      <c r="L856" s="231"/>
      <c r="M856" s="232"/>
      <c r="N856" s="233"/>
      <c r="O856" s="233"/>
      <c r="P856" s="233"/>
      <c r="Q856" s="233"/>
      <c r="R856" s="233"/>
      <c r="S856" s="233"/>
      <c r="T856" s="234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5" t="s">
        <v>141</v>
      </c>
      <c r="AU856" s="235" t="s">
        <v>85</v>
      </c>
      <c r="AV856" s="13" t="s">
        <v>83</v>
      </c>
      <c r="AW856" s="13" t="s">
        <v>37</v>
      </c>
      <c r="AX856" s="13" t="s">
        <v>75</v>
      </c>
      <c r="AY856" s="235" t="s">
        <v>130</v>
      </c>
    </row>
    <row r="857" s="14" customFormat="1">
      <c r="A857" s="14"/>
      <c r="B857" s="236"/>
      <c r="C857" s="237"/>
      <c r="D857" s="227" t="s">
        <v>141</v>
      </c>
      <c r="E857" s="238" t="s">
        <v>19</v>
      </c>
      <c r="F857" s="239" t="s">
        <v>606</v>
      </c>
      <c r="G857" s="237"/>
      <c r="H857" s="240">
        <v>108.953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6" t="s">
        <v>141</v>
      </c>
      <c r="AU857" s="246" t="s">
        <v>85</v>
      </c>
      <c r="AV857" s="14" t="s">
        <v>85</v>
      </c>
      <c r="AW857" s="14" t="s">
        <v>37</v>
      </c>
      <c r="AX857" s="14" t="s">
        <v>75</v>
      </c>
      <c r="AY857" s="246" t="s">
        <v>130</v>
      </c>
    </row>
    <row r="858" s="14" customFormat="1">
      <c r="A858" s="14"/>
      <c r="B858" s="236"/>
      <c r="C858" s="237"/>
      <c r="D858" s="227" t="s">
        <v>141</v>
      </c>
      <c r="E858" s="238" t="s">
        <v>19</v>
      </c>
      <c r="F858" s="239" t="s">
        <v>280</v>
      </c>
      <c r="G858" s="237"/>
      <c r="H858" s="240">
        <v>8.7599999999999998</v>
      </c>
      <c r="I858" s="241"/>
      <c r="J858" s="237"/>
      <c r="K858" s="237"/>
      <c r="L858" s="242"/>
      <c r="M858" s="243"/>
      <c r="N858" s="244"/>
      <c r="O858" s="244"/>
      <c r="P858" s="244"/>
      <c r="Q858" s="244"/>
      <c r="R858" s="244"/>
      <c r="S858" s="244"/>
      <c r="T858" s="245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6" t="s">
        <v>141</v>
      </c>
      <c r="AU858" s="246" t="s">
        <v>85</v>
      </c>
      <c r="AV858" s="14" t="s">
        <v>85</v>
      </c>
      <c r="AW858" s="14" t="s">
        <v>37</v>
      </c>
      <c r="AX858" s="14" t="s">
        <v>75</v>
      </c>
      <c r="AY858" s="246" t="s">
        <v>130</v>
      </c>
    </row>
    <row r="859" s="14" customFormat="1">
      <c r="A859" s="14"/>
      <c r="B859" s="236"/>
      <c r="C859" s="237"/>
      <c r="D859" s="227" t="s">
        <v>141</v>
      </c>
      <c r="E859" s="238" t="s">
        <v>19</v>
      </c>
      <c r="F859" s="239" t="s">
        <v>655</v>
      </c>
      <c r="G859" s="237"/>
      <c r="H859" s="240">
        <v>15.92</v>
      </c>
      <c r="I859" s="241"/>
      <c r="J859" s="237"/>
      <c r="K859" s="237"/>
      <c r="L859" s="242"/>
      <c r="M859" s="243"/>
      <c r="N859" s="244"/>
      <c r="O859" s="244"/>
      <c r="P859" s="244"/>
      <c r="Q859" s="244"/>
      <c r="R859" s="244"/>
      <c r="S859" s="244"/>
      <c r="T859" s="245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6" t="s">
        <v>141</v>
      </c>
      <c r="AU859" s="246" t="s">
        <v>85</v>
      </c>
      <c r="AV859" s="14" t="s">
        <v>85</v>
      </c>
      <c r="AW859" s="14" t="s">
        <v>37</v>
      </c>
      <c r="AX859" s="14" t="s">
        <v>75</v>
      </c>
      <c r="AY859" s="246" t="s">
        <v>130</v>
      </c>
    </row>
    <row r="860" s="14" customFormat="1">
      <c r="A860" s="14"/>
      <c r="B860" s="236"/>
      <c r="C860" s="237"/>
      <c r="D860" s="227" t="s">
        <v>141</v>
      </c>
      <c r="E860" s="238" t="s">
        <v>19</v>
      </c>
      <c r="F860" s="239" t="s">
        <v>484</v>
      </c>
      <c r="G860" s="237"/>
      <c r="H860" s="240">
        <v>23.370000000000001</v>
      </c>
      <c r="I860" s="241"/>
      <c r="J860" s="237"/>
      <c r="K860" s="237"/>
      <c r="L860" s="242"/>
      <c r="M860" s="243"/>
      <c r="N860" s="244"/>
      <c r="O860" s="244"/>
      <c r="P860" s="244"/>
      <c r="Q860" s="244"/>
      <c r="R860" s="244"/>
      <c r="S860" s="244"/>
      <c r="T860" s="245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6" t="s">
        <v>141</v>
      </c>
      <c r="AU860" s="246" t="s">
        <v>85</v>
      </c>
      <c r="AV860" s="14" t="s">
        <v>85</v>
      </c>
      <c r="AW860" s="14" t="s">
        <v>37</v>
      </c>
      <c r="AX860" s="14" t="s">
        <v>75</v>
      </c>
      <c r="AY860" s="246" t="s">
        <v>130</v>
      </c>
    </row>
    <row r="861" s="16" customFormat="1">
      <c r="A861" s="16"/>
      <c r="B861" s="268"/>
      <c r="C861" s="269"/>
      <c r="D861" s="227" t="s">
        <v>141</v>
      </c>
      <c r="E861" s="270" t="s">
        <v>19</v>
      </c>
      <c r="F861" s="271" t="s">
        <v>245</v>
      </c>
      <c r="G861" s="269"/>
      <c r="H861" s="272">
        <v>157.00300000000001</v>
      </c>
      <c r="I861" s="273"/>
      <c r="J861" s="269"/>
      <c r="K861" s="269"/>
      <c r="L861" s="274"/>
      <c r="M861" s="275"/>
      <c r="N861" s="276"/>
      <c r="O861" s="276"/>
      <c r="P861" s="276"/>
      <c r="Q861" s="276"/>
      <c r="R861" s="276"/>
      <c r="S861" s="276"/>
      <c r="T861" s="277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T861" s="278" t="s">
        <v>141</v>
      </c>
      <c r="AU861" s="278" t="s">
        <v>85</v>
      </c>
      <c r="AV861" s="16" t="s">
        <v>157</v>
      </c>
      <c r="AW861" s="16" t="s">
        <v>37</v>
      </c>
      <c r="AX861" s="16" t="s">
        <v>75</v>
      </c>
      <c r="AY861" s="278" t="s">
        <v>130</v>
      </c>
    </row>
    <row r="862" s="13" customFormat="1">
      <c r="A862" s="13"/>
      <c r="B862" s="225"/>
      <c r="C862" s="226"/>
      <c r="D862" s="227" t="s">
        <v>141</v>
      </c>
      <c r="E862" s="228" t="s">
        <v>19</v>
      </c>
      <c r="F862" s="229" t="s">
        <v>661</v>
      </c>
      <c r="G862" s="226"/>
      <c r="H862" s="228" t="s">
        <v>19</v>
      </c>
      <c r="I862" s="230"/>
      <c r="J862" s="226"/>
      <c r="K862" s="226"/>
      <c r="L862" s="231"/>
      <c r="M862" s="232"/>
      <c r="N862" s="233"/>
      <c r="O862" s="233"/>
      <c r="P862" s="233"/>
      <c r="Q862" s="233"/>
      <c r="R862" s="233"/>
      <c r="S862" s="233"/>
      <c r="T862" s="234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5" t="s">
        <v>141</v>
      </c>
      <c r="AU862" s="235" t="s">
        <v>85</v>
      </c>
      <c r="AV862" s="13" t="s">
        <v>83</v>
      </c>
      <c r="AW862" s="13" t="s">
        <v>37</v>
      </c>
      <c r="AX862" s="13" t="s">
        <v>75</v>
      </c>
      <c r="AY862" s="235" t="s">
        <v>130</v>
      </c>
    </row>
    <row r="863" s="14" customFormat="1">
      <c r="A863" s="14"/>
      <c r="B863" s="236"/>
      <c r="C863" s="237"/>
      <c r="D863" s="227" t="s">
        <v>141</v>
      </c>
      <c r="E863" s="238" t="s">
        <v>19</v>
      </c>
      <c r="F863" s="239" t="s">
        <v>662</v>
      </c>
      <c r="G863" s="237"/>
      <c r="H863" s="240">
        <v>296.95800000000003</v>
      </c>
      <c r="I863" s="241"/>
      <c r="J863" s="237"/>
      <c r="K863" s="237"/>
      <c r="L863" s="242"/>
      <c r="M863" s="243"/>
      <c r="N863" s="244"/>
      <c r="O863" s="244"/>
      <c r="P863" s="244"/>
      <c r="Q863" s="244"/>
      <c r="R863" s="244"/>
      <c r="S863" s="244"/>
      <c r="T863" s="245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6" t="s">
        <v>141</v>
      </c>
      <c r="AU863" s="246" t="s">
        <v>85</v>
      </c>
      <c r="AV863" s="14" t="s">
        <v>85</v>
      </c>
      <c r="AW863" s="14" t="s">
        <v>37</v>
      </c>
      <c r="AX863" s="14" t="s">
        <v>75</v>
      </c>
      <c r="AY863" s="246" t="s">
        <v>130</v>
      </c>
    </row>
    <row r="864" s="14" customFormat="1">
      <c r="A864" s="14"/>
      <c r="B864" s="236"/>
      <c r="C864" s="237"/>
      <c r="D864" s="227" t="s">
        <v>141</v>
      </c>
      <c r="E864" s="238" t="s">
        <v>19</v>
      </c>
      <c r="F864" s="239" t="s">
        <v>663</v>
      </c>
      <c r="G864" s="237"/>
      <c r="H864" s="240">
        <v>13.720000000000001</v>
      </c>
      <c r="I864" s="241"/>
      <c r="J864" s="237"/>
      <c r="K864" s="237"/>
      <c r="L864" s="242"/>
      <c r="M864" s="243"/>
      <c r="N864" s="244"/>
      <c r="O864" s="244"/>
      <c r="P864" s="244"/>
      <c r="Q864" s="244"/>
      <c r="R864" s="244"/>
      <c r="S864" s="244"/>
      <c r="T864" s="245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6" t="s">
        <v>141</v>
      </c>
      <c r="AU864" s="246" t="s">
        <v>85</v>
      </c>
      <c r="AV864" s="14" t="s">
        <v>85</v>
      </c>
      <c r="AW864" s="14" t="s">
        <v>37</v>
      </c>
      <c r="AX864" s="14" t="s">
        <v>75</v>
      </c>
      <c r="AY864" s="246" t="s">
        <v>130</v>
      </c>
    </row>
    <row r="865" s="14" customFormat="1">
      <c r="A865" s="14"/>
      <c r="B865" s="236"/>
      <c r="C865" s="237"/>
      <c r="D865" s="227" t="s">
        <v>141</v>
      </c>
      <c r="E865" s="238" t="s">
        <v>19</v>
      </c>
      <c r="F865" s="239" t="s">
        <v>664</v>
      </c>
      <c r="G865" s="237"/>
      <c r="H865" s="240">
        <v>28.25</v>
      </c>
      <c r="I865" s="241"/>
      <c r="J865" s="237"/>
      <c r="K865" s="237"/>
      <c r="L865" s="242"/>
      <c r="M865" s="243"/>
      <c r="N865" s="244"/>
      <c r="O865" s="244"/>
      <c r="P865" s="244"/>
      <c r="Q865" s="244"/>
      <c r="R865" s="244"/>
      <c r="S865" s="244"/>
      <c r="T865" s="245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6" t="s">
        <v>141</v>
      </c>
      <c r="AU865" s="246" t="s">
        <v>85</v>
      </c>
      <c r="AV865" s="14" t="s">
        <v>85</v>
      </c>
      <c r="AW865" s="14" t="s">
        <v>37</v>
      </c>
      <c r="AX865" s="14" t="s">
        <v>75</v>
      </c>
      <c r="AY865" s="246" t="s">
        <v>130</v>
      </c>
    </row>
    <row r="866" s="16" customFormat="1">
      <c r="A866" s="16"/>
      <c r="B866" s="268"/>
      <c r="C866" s="269"/>
      <c r="D866" s="227" t="s">
        <v>141</v>
      </c>
      <c r="E866" s="270" t="s">
        <v>19</v>
      </c>
      <c r="F866" s="271" t="s">
        <v>245</v>
      </c>
      <c r="G866" s="269"/>
      <c r="H866" s="272">
        <v>338.92800000000005</v>
      </c>
      <c r="I866" s="273"/>
      <c r="J866" s="269"/>
      <c r="K866" s="269"/>
      <c r="L866" s="274"/>
      <c r="M866" s="275"/>
      <c r="N866" s="276"/>
      <c r="O866" s="276"/>
      <c r="P866" s="276"/>
      <c r="Q866" s="276"/>
      <c r="R866" s="276"/>
      <c r="S866" s="276"/>
      <c r="T866" s="277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T866" s="278" t="s">
        <v>141</v>
      </c>
      <c r="AU866" s="278" t="s">
        <v>85</v>
      </c>
      <c r="AV866" s="16" t="s">
        <v>157</v>
      </c>
      <c r="AW866" s="16" t="s">
        <v>37</v>
      </c>
      <c r="AX866" s="16" t="s">
        <v>75</v>
      </c>
      <c r="AY866" s="278" t="s">
        <v>130</v>
      </c>
    </row>
    <row r="867" s="15" customFormat="1">
      <c r="A867" s="15"/>
      <c r="B867" s="247"/>
      <c r="C867" s="248"/>
      <c r="D867" s="227" t="s">
        <v>141</v>
      </c>
      <c r="E867" s="249" t="s">
        <v>19</v>
      </c>
      <c r="F867" s="250" t="s">
        <v>145</v>
      </c>
      <c r="G867" s="248"/>
      <c r="H867" s="251">
        <v>825.93100000000004</v>
      </c>
      <c r="I867" s="252"/>
      <c r="J867" s="248"/>
      <c r="K867" s="248"/>
      <c r="L867" s="253"/>
      <c r="M867" s="254"/>
      <c r="N867" s="255"/>
      <c r="O867" s="255"/>
      <c r="P867" s="255"/>
      <c r="Q867" s="255"/>
      <c r="R867" s="255"/>
      <c r="S867" s="255"/>
      <c r="T867" s="256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57" t="s">
        <v>141</v>
      </c>
      <c r="AU867" s="257" t="s">
        <v>85</v>
      </c>
      <c r="AV867" s="15" t="s">
        <v>137</v>
      </c>
      <c r="AW867" s="15" t="s">
        <v>37</v>
      </c>
      <c r="AX867" s="15" t="s">
        <v>83</v>
      </c>
      <c r="AY867" s="257" t="s">
        <v>130</v>
      </c>
    </row>
    <row r="868" s="2" customFormat="1" ht="21.75" customHeight="1">
      <c r="A868" s="41"/>
      <c r="B868" s="42"/>
      <c r="C868" s="207" t="s">
        <v>665</v>
      </c>
      <c r="D868" s="207" t="s">
        <v>132</v>
      </c>
      <c r="E868" s="208" t="s">
        <v>666</v>
      </c>
      <c r="F868" s="209" t="s">
        <v>667</v>
      </c>
      <c r="G868" s="210" t="s">
        <v>225</v>
      </c>
      <c r="H868" s="211">
        <v>165.18600000000001</v>
      </c>
      <c r="I868" s="212"/>
      <c r="J868" s="213">
        <f>ROUND(I868*H868,2)</f>
        <v>0</v>
      </c>
      <c r="K868" s="209" t="s">
        <v>136</v>
      </c>
      <c r="L868" s="47"/>
      <c r="M868" s="214" t="s">
        <v>19</v>
      </c>
      <c r="N868" s="215" t="s">
        <v>46</v>
      </c>
      <c r="O868" s="87"/>
      <c r="P868" s="216">
        <f>O868*H868</f>
        <v>0</v>
      </c>
      <c r="Q868" s="216">
        <v>0.020140000000000002</v>
      </c>
      <c r="R868" s="216">
        <f>Q868*H868</f>
        <v>3.3268460400000004</v>
      </c>
      <c r="S868" s="216">
        <v>0</v>
      </c>
      <c r="T868" s="217">
        <f>S868*H868</f>
        <v>0</v>
      </c>
      <c r="U868" s="41"/>
      <c r="V868" s="41"/>
      <c r="W868" s="41"/>
      <c r="X868" s="41"/>
      <c r="Y868" s="41"/>
      <c r="Z868" s="41"/>
      <c r="AA868" s="41"/>
      <c r="AB868" s="41"/>
      <c r="AC868" s="41"/>
      <c r="AD868" s="41"/>
      <c r="AE868" s="41"/>
      <c r="AR868" s="218" t="s">
        <v>137</v>
      </c>
      <c r="AT868" s="218" t="s">
        <v>132</v>
      </c>
      <c r="AU868" s="218" t="s">
        <v>85</v>
      </c>
      <c r="AY868" s="20" t="s">
        <v>130</v>
      </c>
      <c r="BE868" s="219">
        <f>IF(N868="základní",J868,0)</f>
        <v>0</v>
      </c>
      <c r="BF868" s="219">
        <f>IF(N868="snížená",J868,0)</f>
        <v>0</v>
      </c>
      <c r="BG868" s="219">
        <f>IF(N868="zákl. přenesená",J868,0)</f>
        <v>0</v>
      </c>
      <c r="BH868" s="219">
        <f>IF(N868="sníž. přenesená",J868,0)</f>
        <v>0</v>
      </c>
      <c r="BI868" s="219">
        <f>IF(N868="nulová",J868,0)</f>
        <v>0</v>
      </c>
      <c r="BJ868" s="20" t="s">
        <v>83</v>
      </c>
      <c r="BK868" s="219">
        <f>ROUND(I868*H868,2)</f>
        <v>0</v>
      </c>
      <c r="BL868" s="20" t="s">
        <v>137</v>
      </c>
      <c r="BM868" s="218" t="s">
        <v>668</v>
      </c>
    </row>
    <row r="869" s="2" customFormat="1">
      <c r="A869" s="41"/>
      <c r="B869" s="42"/>
      <c r="C869" s="43"/>
      <c r="D869" s="220" t="s">
        <v>139</v>
      </c>
      <c r="E869" s="43"/>
      <c r="F869" s="221" t="s">
        <v>669</v>
      </c>
      <c r="G869" s="43"/>
      <c r="H869" s="43"/>
      <c r="I869" s="222"/>
      <c r="J869" s="43"/>
      <c r="K869" s="43"/>
      <c r="L869" s="47"/>
      <c r="M869" s="223"/>
      <c r="N869" s="224"/>
      <c r="O869" s="87"/>
      <c r="P869" s="87"/>
      <c r="Q869" s="87"/>
      <c r="R869" s="87"/>
      <c r="S869" s="87"/>
      <c r="T869" s="88"/>
      <c r="U869" s="41"/>
      <c r="V869" s="41"/>
      <c r="W869" s="41"/>
      <c r="X869" s="41"/>
      <c r="Y869" s="41"/>
      <c r="Z869" s="41"/>
      <c r="AA869" s="41"/>
      <c r="AB869" s="41"/>
      <c r="AC869" s="41"/>
      <c r="AD869" s="41"/>
      <c r="AE869" s="41"/>
      <c r="AT869" s="20" t="s">
        <v>139</v>
      </c>
      <c r="AU869" s="20" t="s">
        <v>85</v>
      </c>
    </row>
    <row r="870" s="13" customFormat="1">
      <c r="A870" s="13"/>
      <c r="B870" s="225"/>
      <c r="C870" s="226"/>
      <c r="D870" s="227" t="s">
        <v>141</v>
      </c>
      <c r="E870" s="228" t="s">
        <v>19</v>
      </c>
      <c r="F870" s="229" t="s">
        <v>150</v>
      </c>
      <c r="G870" s="226"/>
      <c r="H870" s="228" t="s">
        <v>19</v>
      </c>
      <c r="I870" s="230"/>
      <c r="J870" s="226"/>
      <c r="K870" s="226"/>
      <c r="L870" s="231"/>
      <c r="M870" s="232"/>
      <c r="N870" s="233"/>
      <c r="O870" s="233"/>
      <c r="P870" s="233"/>
      <c r="Q870" s="233"/>
      <c r="R870" s="233"/>
      <c r="S870" s="233"/>
      <c r="T870" s="234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5" t="s">
        <v>141</v>
      </c>
      <c r="AU870" s="235" t="s">
        <v>85</v>
      </c>
      <c r="AV870" s="13" t="s">
        <v>83</v>
      </c>
      <c r="AW870" s="13" t="s">
        <v>37</v>
      </c>
      <c r="AX870" s="13" t="s">
        <v>75</v>
      </c>
      <c r="AY870" s="235" t="s">
        <v>130</v>
      </c>
    </row>
    <row r="871" s="13" customFormat="1">
      <c r="A871" s="13"/>
      <c r="B871" s="225"/>
      <c r="C871" s="226"/>
      <c r="D871" s="227" t="s">
        <v>141</v>
      </c>
      <c r="E871" s="228" t="s">
        <v>19</v>
      </c>
      <c r="F871" s="229" t="s">
        <v>559</v>
      </c>
      <c r="G871" s="226"/>
      <c r="H871" s="228" t="s">
        <v>19</v>
      </c>
      <c r="I871" s="230"/>
      <c r="J871" s="226"/>
      <c r="K871" s="226"/>
      <c r="L871" s="231"/>
      <c r="M871" s="232"/>
      <c r="N871" s="233"/>
      <c r="O871" s="233"/>
      <c r="P871" s="233"/>
      <c r="Q871" s="233"/>
      <c r="R871" s="233"/>
      <c r="S871" s="233"/>
      <c r="T871" s="234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5" t="s">
        <v>141</v>
      </c>
      <c r="AU871" s="235" t="s">
        <v>85</v>
      </c>
      <c r="AV871" s="13" t="s">
        <v>83</v>
      </c>
      <c r="AW871" s="13" t="s">
        <v>37</v>
      </c>
      <c r="AX871" s="13" t="s">
        <v>75</v>
      </c>
      <c r="AY871" s="235" t="s">
        <v>130</v>
      </c>
    </row>
    <row r="872" s="13" customFormat="1">
      <c r="A872" s="13"/>
      <c r="B872" s="225"/>
      <c r="C872" s="226"/>
      <c r="D872" s="227" t="s">
        <v>141</v>
      </c>
      <c r="E872" s="228" t="s">
        <v>19</v>
      </c>
      <c r="F872" s="229" t="s">
        <v>442</v>
      </c>
      <c r="G872" s="226"/>
      <c r="H872" s="228" t="s">
        <v>19</v>
      </c>
      <c r="I872" s="230"/>
      <c r="J872" s="226"/>
      <c r="K872" s="226"/>
      <c r="L872" s="231"/>
      <c r="M872" s="232"/>
      <c r="N872" s="233"/>
      <c r="O872" s="233"/>
      <c r="P872" s="233"/>
      <c r="Q872" s="233"/>
      <c r="R872" s="233"/>
      <c r="S872" s="233"/>
      <c r="T872" s="234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5" t="s">
        <v>141</v>
      </c>
      <c r="AU872" s="235" t="s">
        <v>85</v>
      </c>
      <c r="AV872" s="13" t="s">
        <v>83</v>
      </c>
      <c r="AW872" s="13" t="s">
        <v>37</v>
      </c>
      <c r="AX872" s="13" t="s">
        <v>75</v>
      </c>
      <c r="AY872" s="235" t="s">
        <v>130</v>
      </c>
    </row>
    <row r="873" s="14" customFormat="1">
      <c r="A873" s="14"/>
      <c r="B873" s="236"/>
      <c r="C873" s="237"/>
      <c r="D873" s="227" t="s">
        <v>141</v>
      </c>
      <c r="E873" s="238" t="s">
        <v>19</v>
      </c>
      <c r="F873" s="239" t="s">
        <v>478</v>
      </c>
      <c r="G873" s="237"/>
      <c r="H873" s="240">
        <v>27</v>
      </c>
      <c r="I873" s="241"/>
      <c r="J873" s="237"/>
      <c r="K873" s="237"/>
      <c r="L873" s="242"/>
      <c r="M873" s="243"/>
      <c r="N873" s="244"/>
      <c r="O873" s="244"/>
      <c r="P873" s="244"/>
      <c r="Q873" s="244"/>
      <c r="R873" s="244"/>
      <c r="S873" s="244"/>
      <c r="T873" s="245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6" t="s">
        <v>141</v>
      </c>
      <c r="AU873" s="246" t="s">
        <v>85</v>
      </c>
      <c r="AV873" s="14" t="s">
        <v>85</v>
      </c>
      <c r="AW873" s="14" t="s">
        <v>37</v>
      </c>
      <c r="AX873" s="14" t="s">
        <v>75</v>
      </c>
      <c r="AY873" s="246" t="s">
        <v>130</v>
      </c>
    </row>
    <row r="874" s="13" customFormat="1">
      <c r="A874" s="13"/>
      <c r="B874" s="225"/>
      <c r="C874" s="226"/>
      <c r="D874" s="227" t="s">
        <v>141</v>
      </c>
      <c r="E874" s="228" t="s">
        <v>19</v>
      </c>
      <c r="F874" s="229" t="s">
        <v>479</v>
      </c>
      <c r="G874" s="226"/>
      <c r="H874" s="228" t="s">
        <v>19</v>
      </c>
      <c r="I874" s="230"/>
      <c r="J874" s="226"/>
      <c r="K874" s="226"/>
      <c r="L874" s="231"/>
      <c r="M874" s="232"/>
      <c r="N874" s="233"/>
      <c r="O874" s="233"/>
      <c r="P874" s="233"/>
      <c r="Q874" s="233"/>
      <c r="R874" s="233"/>
      <c r="S874" s="233"/>
      <c r="T874" s="234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5" t="s">
        <v>141</v>
      </c>
      <c r="AU874" s="235" t="s">
        <v>85</v>
      </c>
      <c r="AV874" s="13" t="s">
        <v>83</v>
      </c>
      <c r="AW874" s="13" t="s">
        <v>37</v>
      </c>
      <c r="AX874" s="13" t="s">
        <v>75</v>
      </c>
      <c r="AY874" s="235" t="s">
        <v>130</v>
      </c>
    </row>
    <row r="875" s="14" customFormat="1">
      <c r="A875" s="14"/>
      <c r="B875" s="236"/>
      <c r="C875" s="237"/>
      <c r="D875" s="227" t="s">
        <v>141</v>
      </c>
      <c r="E875" s="238" t="s">
        <v>19</v>
      </c>
      <c r="F875" s="239" t="s">
        <v>480</v>
      </c>
      <c r="G875" s="237"/>
      <c r="H875" s="240">
        <v>303</v>
      </c>
      <c r="I875" s="241"/>
      <c r="J875" s="237"/>
      <c r="K875" s="237"/>
      <c r="L875" s="242"/>
      <c r="M875" s="243"/>
      <c r="N875" s="244"/>
      <c r="O875" s="244"/>
      <c r="P875" s="244"/>
      <c r="Q875" s="244"/>
      <c r="R875" s="244"/>
      <c r="S875" s="244"/>
      <c r="T875" s="245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6" t="s">
        <v>141</v>
      </c>
      <c r="AU875" s="246" t="s">
        <v>85</v>
      </c>
      <c r="AV875" s="14" t="s">
        <v>85</v>
      </c>
      <c r="AW875" s="14" t="s">
        <v>37</v>
      </c>
      <c r="AX875" s="14" t="s">
        <v>75</v>
      </c>
      <c r="AY875" s="246" t="s">
        <v>130</v>
      </c>
    </row>
    <row r="876" s="16" customFormat="1">
      <c r="A876" s="16"/>
      <c r="B876" s="268"/>
      <c r="C876" s="269"/>
      <c r="D876" s="227" t="s">
        <v>141</v>
      </c>
      <c r="E876" s="270" t="s">
        <v>19</v>
      </c>
      <c r="F876" s="271" t="s">
        <v>245</v>
      </c>
      <c r="G876" s="269"/>
      <c r="H876" s="272">
        <v>330</v>
      </c>
      <c r="I876" s="273"/>
      <c r="J876" s="269"/>
      <c r="K876" s="269"/>
      <c r="L876" s="274"/>
      <c r="M876" s="275"/>
      <c r="N876" s="276"/>
      <c r="O876" s="276"/>
      <c r="P876" s="276"/>
      <c r="Q876" s="276"/>
      <c r="R876" s="276"/>
      <c r="S876" s="276"/>
      <c r="T876" s="277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T876" s="278" t="s">
        <v>141</v>
      </c>
      <c r="AU876" s="278" t="s">
        <v>85</v>
      </c>
      <c r="AV876" s="16" t="s">
        <v>157</v>
      </c>
      <c r="AW876" s="16" t="s">
        <v>37</v>
      </c>
      <c r="AX876" s="16" t="s">
        <v>75</v>
      </c>
      <c r="AY876" s="278" t="s">
        <v>130</v>
      </c>
    </row>
    <row r="877" s="13" customFormat="1">
      <c r="A877" s="13"/>
      <c r="B877" s="225"/>
      <c r="C877" s="226"/>
      <c r="D877" s="227" t="s">
        <v>141</v>
      </c>
      <c r="E877" s="228" t="s">
        <v>19</v>
      </c>
      <c r="F877" s="229" t="s">
        <v>481</v>
      </c>
      <c r="G877" s="226"/>
      <c r="H877" s="228" t="s">
        <v>19</v>
      </c>
      <c r="I877" s="230"/>
      <c r="J877" s="226"/>
      <c r="K877" s="226"/>
      <c r="L877" s="231"/>
      <c r="M877" s="232"/>
      <c r="N877" s="233"/>
      <c r="O877" s="233"/>
      <c r="P877" s="233"/>
      <c r="Q877" s="233"/>
      <c r="R877" s="233"/>
      <c r="S877" s="233"/>
      <c r="T877" s="234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5" t="s">
        <v>141</v>
      </c>
      <c r="AU877" s="235" t="s">
        <v>85</v>
      </c>
      <c r="AV877" s="13" t="s">
        <v>83</v>
      </c>
      <c r="AW877" s="13" t="s">
        <v>37</v>
      </c>
      <c r="AX877" s="13" t="s">
        <v>75</v>
      </c>
      <c r="AY877" s="235" t="s">
        <v>130</v>
      </c>
    </row>
    <row r="878" s="14" customFormat="1">
      <c r="A878" s="14"/>
      <c r="B878" s="236"/>
      <c r="C878" s="237"/>
      <c r="D878" s="227" t="s">
        <v>141</v>
      </c>
      <c r="E878" s="238" t="s">
        <v>19</v>
      </c>
      <c r="F878" s="239" t="s">
        <v>606</v>
      </c>
      <c r="G878" s="237"/>
      <c r="H878" s="240">
        <v>108.953</v>
      </c>
      <c r="I878" s="241"/>
      <c r="J878" s="237"/>
      <c r="K878" s="237"/>
      <c r="L878" s="242"/>
      <c r="M878" s="243"/>
      <c r="N878" s="244"/>
      <c r="O878" s="244"/>
      <c r="P878" s="244"/>
      <c r="Q878" s="244"/>
      <c r="R878" s="244"/>
      <c r="S878" s="244"/>
      <c r="T878" s="245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6" t="s">
        <v>141</v>
      </c>
      <c r="AU878" s="246" t="s">
        <v>85</v>
      </c>
      <c r="AV878" s="14" t="s">
        <v>85</v>
      </c>
      <c r="AW878" s="14" t="s">
        <v>37</v>
      </c>
      <c r="AX878" s="14" t="s">
        <v>75</v>
      </c>
      <c r="AY878" s="246" t="s">
        <v>130</v>
      </c>
    </row>
    <row r="879" s="14" customFormat="1">
      <c r="A879" s="14"/>
      <c r="B879" s="236"/>
      <c r="C879" s="237"/>
      <c r="D879" s="227" t="s">
        <v>141</v>
      </c>
      <c r="E879" s="238" t="s">
        <v>19</v>
      </c>
      <c r="F879" s="239" t="s">
        <v>280</v>
      </c>
      <c r="G879" s="237"/>
      <c r="H879" s="240">
        <v>8.7599999999999998</v>
      </c>
      <c r="I879" s="241"/>
      <c r="J879" s="237"/>
      <c r="K879" s="237"/>
      <c r="L879" s="242"/>
      <c r="M879" s="243"/>
      <c r="N879" s="244"/>
      <c r="O879" s="244"/>
      <c r="P879" s="244"/>
      <c r="Q879" s="244"/>
      <c r="R879" s="244"/>
      <c r="S879" s="244"/>
      <c r="T879" s="245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46" t="s">
        <v>141</v>
      </c>
      <c r="AU879" s="246" t="s">
        <v>85</v>
      </c>
      <c r="AV879" s="14" t="s">
        <v>85</v>
      </c>
      <c r="AW879" s="14" t="s">
        <v>37</v>
      </c>
      <c r="AX879" s="14" t="s">
        <v>75</v>
      </c>
      <c r="AY879" s="246" t="s">
        <v>130</v>
      </c>
    </row>
    <row r="880" s="14" customFormat="1">
      <c r="A880" s="14"/>
      <c r="B880" s="236"/>
      <c r="C880" s="237"/>
      <c r="D880" s="227" t="s">
        <v>141</v>
      </c>
      <c r="E880" s="238" t="s">
        <v>19</v>
      </c>
      <c r="F880" s="239" t="s">
        <v>655</v>
      </c>
      <c r="G880" s="237"/>
      <c r="H880" s="240">
        <v>15.92</v>
      </c>
      <c r="I880" s="241"/>
      <c r="J880" s="237"/>
      <c r="K880" s="237"/>
      <c r="L880" s="242"/>
      <c r="M880" s="243"/>
      <c r="N880" s="244"/>
      <c r="O880" s="244"/>
      <c r="P880" s="244"/>
      <c r="Q880" s="244"/>
      <c r="R880" s="244"/>
      <c r="S880" s="244"/>
      <c r="T880" s="245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46" t="s">
        <v>141</v>
      </c>
      <c r="AU880" s="246" t="s">
        <v>85</v>
      </c>
      <c r="AV880" s="14" t="s">
        <v>85</v>
      </c>
      <c r="AW880" s="14" t="s">
        <v>37</v>
      </c>
      <c r="AX880" s="14" t="s">
        <v>75</v>
      </c>
      <c r="AY880" s="246" t="s">
        <v>130</v>
      </c>
    </row>
    <row r="881" s="14" customFormat="1">
      <c r="A881" s="14"/>
      <c r="B881" s="236"/>
      <c r="C881" s="237"/>
      <c r="D881" s="227" t="s">
        <v>141</v>
      </c>
      <c r="E881" s="238" t="s">
        <v>19</v>
      </c>
      <c r="F881" s="239" t="s">
        <v>484</v>
      </c>
      <c r="G881" s="237"/>
      <c r="H881" s="240">
        <v>23.370000000000001</v>
      </c>
      <c r="I881" s="241"/>
      <c r="J881" s="237"/>
      <c r="K881" s="237"/>
      <c r="L881" s="242"/>
      <c r="M881" s="243"/>
      <c r="N881" s="244"/>
      <c r="O881" s="244"/>
      <c r="P881" s="244"/>
      <c r="Q881" s="244"/>
      <c r="R881" s="244"/>
      <c r="S881" s="244"/>
      <c r="T881" s="245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6" t="s">
        <v>141</v>
      </c>
      <c r="AU881" s="246" t="s">
        <v>85</v>
      </c>
      <c r="AV881" s="14" t="s">
        <v>85</v>
      </c>
      <c r="AW881" s="14" t="s">
        <v>37</v>
      </c>
      <c r="AX881" s="14" t="s">
        <v>75</v>
      </c>
      <c r="AY881" s="246" t="s">
        <v>130</v>
      </c>
    </row>
    <row r="882" s="16" customFormat="1">
      <c r="A882" s="16"/>
      <c r="B882" s="268"/>
      <c r="C882" s="269"/>
      <c r="D882" s="227" t="s">
        <v>141</v>
      </c>
      <c r="E882" s="270" t="s">
        <v>19</v>
      </c>
      <c r="F882" s="271" t="s">
        <v>245</v>
      </c>
      <c r="G882" s="269"/>
      <c r="H882" s="272">
        <v>157.00300000000001</v>
      </c>
      <c r="I882" s="273"/>
      <c r="J882" s="269"/>
      <c r="K882" s="269"/>
      <c r="L882" s="274"/>
      <c r="M882" s="275"/>
      <c r="N882" s="276"/>
      <c r="O882" s="276"/>
      <c r="P882" s="276"/>
      <c r="Q882" s="276"/>
      <c r="R882" s="276"/>
      <c r="S882" s="276"/>
      <c r="T882" s="277"/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T882" s="278" t="s">
        <v>141</v>
      </c>
      <c r="AU882" s="278" t="s">
        <v>85</v>
      </c>
      <c r="AV882" s="16" t="s">
        <v>157</v>
      </c>
      <c r="AW882" s="16" t="s">
        <v>37</v>
      </c>
      <c r="AX882" s="16" t="s">
        <v>75</v>
      </c>
      <c r="AY882" s="278" t="s">
        <v>130</v>
      </c>
    </row>
    <row r="883" s="13" customFormat="1">
      <c r="A883" s="13"/>
      <c r="B883" s="225"/>
      <c r="C883" s="226"/>
      <c r="D883" s="227" t="s">
        <v>141</v>
      </c>
      <c r="E883" s="228" t="s">
        <v>19</v>
      </c>
      <c r="F883" s="229" t="s">
        <v>661</v>
      </c>
      <c r="G883" s="226"/>
      <c r="H883" s="228" t="s">
        <v>19</v>
      </c>
      <c r="I883" s="230"/>
      <c r="J883" s="226"/>
      <c r="K883" s="226"/>
      <c r="L883" s="231"/>
      <c r="M883" s="232"/>
      <c r="N883" s="233"/>
      <c r="O883" s="233"/>
      <c r="P883" s="233"/>
      <c r="Q883" s="233"/>
      <c r="R883" s="233"/>
      <c r="S883" s="233"/>
      <c r="T883" s="23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5" t="s">
        <v>141</v>
      </c>
      <c r="AU883" s="235" t="s">
        <v>85</v>
      </c>
      <c r="AV883" s="13" t="s">
        <v>83</v>
      </c>
      <c r="AW883" s="13" t="s">
        <v>37</v>
      </c>
      <c r="AX883" s="13" t="s">
        <v>75</v>
      </c>
      <c r="AY883" s="235" t="s">
        <v>130</v>
      </c>
    </row>
    <row r="884" s="14" customFormat="1">
      <c r="A884" s="14"/>
      <c r="B884" s="236"/>
      <c r="C884" s="237"/>
      <c r="D884" s="227" t="s">
        <v>141</v>
      </c>
      <c r="E884" s="238" t="s">
        <v>19</v>
      </c>
      <c r="F884" s="239" t="s">
        <v>662</v>
      </c>
      <c r="G884" s="237"/>
      <c r="H884" s="240">
        <v>296.95800000000003</v>
      </c>
      <c r="I884" s="241"/>
      <c r="J884" s="237"/>
      <c r="K884" s="237"/>
      <c r="L884" s="242"/>
      <c r="M884" s="243"/>
      <c r="N884" s="244"/>
      <c r="O884" s="244"/>
      <c r="P884" s="244"/>
      <c r="Q884" s="244"/>
      <c r="R884" s="244"/>
      <c r="S884" s="244"/>
      <c r="T884" s="245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6" t="s">
        <v>141</v>
      </c>
      <c r="AU884" s="246" t="s">
        <v>85</v>
      </c>
      <c r="AV884" s="14" t="s">
        <v>85</v>
      </c>
      <c r="AW884" s="14" t="s">
        <v>37</v>
      </c>
      <c r="AX884" s="14" t="s">
        <v>75</v>
      </c>
      <c r="AY884" s="246" t="s">
        <v>130</v>
      </c>
    </row>
    <row r="885" s="14" customFormat="1">
      <c r="A885" s="14"/>
      <c r="B885" s="236"/>
      <c r="C885" s="237"/>
      <c r="D885" s="227" t="s">
        <v>141</v>
      </c>
      <c r="E885" s="238" t="s">
        <v>19</v>
      </c>
      <c r="F885" s="239" t="s">
        <v>663</v>
      </c>
      <c r="G885" s="237"/>
      <c r="H885" s="240">
        <v>13.720000000000001</v>
      </c>
      <c r="I885" s="241"/>
      <c r="J885" s="237"/>
      <c r="K885" s="237"/>
      <c r="L885" s="242"/>
      <c r="M885" s="243"/>
      <c r="N885" s="244"/>
      <c r="O885" s="244"/>
      <c r="P885" s="244"/>
      <c r="Q885" s="244"/>
      <c r="R885" s="244"/>
      <c r="S885" s="244"/>
      <c r="T885" s="245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6" t="s">
        <v>141</v>
      </c>
      <c r="AU885" s="246" t="s">
        <v>85</v>
      </c>
      <c r="AV885" s="14" t="s">
        <v>85</v>
      </c>
      <c r="AW885" s="14" t="s">
        <v>37</v>
      </c>
      <c r="AX885" s="14" t="s">
        <v>75</v>
      </c>
      <c r="AY885" s="246" t="s">
        <v>130</v>
      </c>
    </row>
    <row r="886" s="14" customFormat="1">
      <c r="A886" s="14"/>
      <c r="B886" s="236"/>
      <c r="C886" s="237"/>
      <c r="D886" s="227" t="s">
        <v>141</v>
      </c>
      <c r="E886" s="238" t="s">
        <v>19</v>
      </c>
      <c r="F886" s="239" t="s">
        <v>664</v>
      </c>
      <c r="G886" s="237"/>
      <c r="H886" s="240">
        <v>28.25</v>
      </c>
      <c r="I886" s="241"/>
      <c r="J886" s="237"/>
      <c r="K886" s="237"/>
      <c r="L886" s="242"/>
      <c r="M886" s="243"/>
      <c r="N886" s="244"/>
      <c r="O886" s="244"/>
      <c r="P886" s="244"/>
      <c r="Q886" s="244"/>
      <c r="R886" s="244"/>
      <c r="S886" s="244"/>
      <c r="T886" s="245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6" t="s">
        <v>141</v>
      </c>
      <c r="AU886" s="246" t="s">
        <v>85</v>
      </c>
      <c r="AV886" s="14" t="s">
        <v>85</v>
      </c>
      <c r="AW886" s="14" t="s">
        <v>37</v>
      </c>
      <c r="AX886" s="14" t="s">
        <v>75</v>
      </c>
      <c r="AY886" s="246" t="s">
        <v>130</v>
      </c>
    </row>
    <row r="887" s="16" customFormat="1">
      <c r="A887" s="16"/>
      <c r="B887" s="268"/>
      <c r="C887" s="269"/>
      <c r="D887" s="227" t="s">
        <v>141</v>
      </c>
      <c r="E887" s="270" t="s">
        <v>19</v>
      </c>
      <c r="F887" s="271" t="s">
        <v>245</v>
      </c>
      <c r="G887" s="269"/>
      <c r="H887" s="272">
        <v>338.92800000000005</v>
      </c>
      <c r="I887" s="273"/>
      <c r="J887" s="269"/>
      <c r="K887" s="269"/>
      <c r="L887" s="274"/>
      <c r="M887" s="275"/>
      <c r="N887" s="276"/>
      <c r="O887" s="276"/>
      <c r="P887" s="276"/>
      <c r="Q887" s="276"/>
      <c r="R887" s="276"/>
      <c r="S887" s="276"/>
      <c r="T887" s="277"/>
      <c r="U887" s="16"/>
      <c r="V887" s="16"/>
      <c r="W887" s="16"/>
      <c r="X887" s="16"/>
      <c r="Y887" s="16"/>
      <c r="Z887" s="16"/>
      <c r="AA887" s="16"/>
      <c r="AB887" s="16"/>
      <c r="AC887" s="16"/>
      <c r="AD887" s="16"/>
      <c r="AE887" s="16"/>
      <c r="AT887" s="278" t="s">
        <v>141</v>
      </c>
      <c r="AU887" s="278" t="s">
        <v>85</v>
      </c>
      <c r="AV887" s="16" t="s">
        <v>157</v>
      </c>
      <c r="AW887" s="16" t="s">
        <v>37</v>
      </c>
      <c r="AX887" s="16" t="s">
        <v>75</v>
      </c>
      <c r="AY887" s="278" t="s">
        <v>130</v>
      </c>
    </row>
    <row r="888" s="15" customFormat="1">
      <c r="A888" s="15"/>
      <c r="B888" s="247"/>
      <c r="C888" s="248"/>
      <c r="D888" s="227" t="s">
        <v>141</v>
      </c>
      <c r="E888" s="249" t="s">
        <v>19</v>
      </c>
      <c r="F888" s="250" t="s">
        <v>145</v>
      </c>
      <c r="G888" s="248"/>
      <c r="H888" s="251">
        <v>825.93100000000004</v>
      </c>
      <c r="I888" s="252"/>
      <c r="J888" s="248"/>
      <c r="K888" s="248"/>
      <c r="L888" s="253"/>
      <c r="M888" s="254"/>
      <c r="N888" s="255"/>
      <c r="O888" s="255"/>
      <c r="P888" s="255"/>
      <c r="Q888" s="255"/>
      <c r="R888" s="255"/>
      <c r="S888" s="255"/>
      <c r="T888" s="256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57" t="s">
        <v>141</v>
      </c>
      <c r="AU888" s="257" t="s">
        <v>85</v>
      </c>
      <c r="AV888" s="15" t="s">
        <v>137</v>
      </c>
      <c r="AW888" s="15" t="s">
        <v>37</v>
      </c>
      <c r="AX888" s="15" t="s">
        <v>75</v>
      </c>
      <c r="AY888" s="257" t="s">
        <v>130</v>
      </c>
    </row>
    <row r="889" s="14" customFormat="1">
      <c r="A889" s="14"/>
      <c r="B889" s="236"/>
      <c r="C889" s="237"/>
      <c r="D889" s="227" t="s">
        <v>141</v>
      </c>
      <c r="E889" s="238" t="s">
        <v>19</v>
      </c>
      <c r="F889" s="239" t="s">
        <v>670</v>
      </c>
      <c r="G889" s="237"/>
      <c r="H889" s="240">
        <v>165.18600000000001</v>
      </c>
      <c r="I889" s="241"/>
      <c r="J889" s="237"/>
      <c r="K889" s="237"/>
      <c r="L889" s="242"/>
      <c r="M889" s="243"/>
      <c r="N889" s="244"/>
      <c r="O889" s="244"/>
      <c r="P889" s="244"/>
      <c r="Q889" s="244"/>
      <c r="R889" s="244"/>
      <c r="S889" s="244"/>
      <c r="T889" s="245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6" t="s">
        <v>141</v>
      </c>
      <c r="AU889" s="246" t="s">
        <v>85</v>
      </c>
      <c r="AV889" s="14" t="s">
        <v>85</v>
      </c>
      <c r="AW889" s="14" t="s">
        <v>37</v>
      </c>
      <c r="AX889" s="14" t="s">
        <v>83</v>
      </c>
      <c r="AY889" s="246" t="s">
        <v>130</v>
      </c>
    </row>
    <row r="890" s="2" customFormat="1" ht="21.75" customHeight="1">
      <c r="A890" s="41"/>
      <c r="B890" s="42"/>
      <c r="C890" s="207" t="s">
        <v>671</v>
      </c>
      <c r="D890" s="207" t="s">
        <v>132</v>
      </c>
      <c r="E890" s="208" t="s">
        <v>672</v>
      </c>
      <c r="F890" s="209" t="s">
        <v>673</v>
      </c>
      <c r="G890" s="210" t="s">
        <v>225</v>
      </c>
      <c r="H890" s="211">
        <v>18.004000000000001</v>
      </c>
      <c r="I890" s="212"/>
      <c r="J890" s="213">
        <f>ROUND(I890*H890,2)</f>
        <v>0</v>
      </c>
      <c r="K890" s="209" t="s">
        <v>136</v>
      </c>
      <c r="L890" s="47"/>
      <c r="M890" s="214" t="s">
        <v>19</v>
      </c>
      <c r="N890" s="215" t="s">
        <v>46</v>
      </c>
      <c r="O890" s="87"/>
      <c r="P890" s="216">
        <f>O890*H890</f>
        <v>0</v>
      </c>
      <c r="Q890" s="216">
        <v>0.0015299999999999999</v>
      </c>
      <c r="R890" s="216">
        <f>Q890*H890</f>
        <v>0.02754612</v>
      </c>
      <c r="S890" s="216">
        <v>0</v>
      </c>
      <c r="T890" s="217">
        <f>S890*H890</f>
        <v>0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18" t="s">
        <v>137</v>
      </c>
      <c r="AT890" s="218" t="s">
        <v>132</v>
      </c>
      <c r="AU890" s="218" t="s">
        <v>85</v>
      </c>
      <c r="AY890" s="20" t="s">
        <v>130</v>
      </c>
      <c r="BE890" s="219">
        <f>IF(N890="základní",J890,0)</f>
        <v>0</v>
      </c>
      <c r="BF890" s="219">
        <f>IF(N890="snížená",J890,0)</f>
        <v>0</v>
      </c>
      <c r="BG890" s="219">
        <f>IF(N890="zákl. přenesená",J890,0)</f>
        <v>0</v>
      </c>
      <c r="BH890" s="219">
        <f>IF(N890="sníž. přenesená",J890,0)</f>
        <v>0</v>
      </c>
      <c r="BI890" s="219">
        <f>IF(N890="nulová",J890,0)</f>
        <v>0</v>
      </c>
      <c r="BJ890" s="20" t="s">
        <v>83</v>
      </c>
      <c r="BK890" s="219">
        <f>ROUND(I890*H890,2)</f>
        <v>0</v>
      </c>
      <c r="BL890" s="20" t="s">
        <v>137</v>
      </c>
      <c r="BM890" s="218" t="s">
        <v>674</v>
      </c>
    </row>
    <row r="891" s="2" customFormat="1">
      <c r="A891" s="41"/>
      <c r="B891" s="42"/>
      <c r="C891" s="43"/>
      <c r="D891" s="220" t="s">
        <v>139</v>
      </c>
      <c r="E891" s="43"/>
      <c r="F891" s="221" t="s">
        <v>675</v>
      </c>
      <c r="G891" s="43"/>
      <c r="H891" s="43"/>
      <c r="I891" s="222"/>
      <c r="J891" s="43"/>
      <c r="K891" s="43"/>
      <c r="L891" s="47"/>
      <c r="M891" s="223"/>
      <c r="N891" s="224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0" t="s">
        <v>139</v>
      </c>
      <c r="AU891" s="20" t="s">
        <v>85</v>
      </c>
    </row>
    <row r="892" s="13" customFormat="1">
      <c r="A892" s="13"/>
      <c r="B892" s="225"/>
      <c r="C892" s="226"/>
      <c r="D892" s="227" t="s">
        <v>141</v>
      </c>
      <c r="E892" s="228" t="s">
        <v>19</v>
      </c>
      <c r="F892" s="229" t="s">
        <v>150</v>
      </c>
      <c r="G892" s="226"/>
      <c r="H892" s="228" t="s">
        <v>19</v>
      </c>
      <c r="I892" s="230"/>
      <c r="J892" s="226"/>
      <c r="K892" s="226"/>
      <c r="L892" s="231"/>
      <c r="M892" s="232"/>
      <c r="N892" s="233"/>
      <c r="O892" s="233"/>
      <c r="P892" s="233"/>
      <c r="Q892" s="233"/>
      <c r="R892" s="233"/>
      <c r="S892" s="233"/>
      <c r="T892" s="234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5" t="s">
        <v>141</v>
      </c>
      <c r="AU892" s="235" t="s">
        <v>85</v>
      </c>
      <c r="AV892" s="13" t="s">
        <v>83</v>
      </c>
      <c r="AW892" s="13" t="s">
        <v>37</v>
      </c>
      <c r="AX892" s="13" t="s">
        <v>75</v>
      </c>
      <c r="AY892" s="235" t="s">
        <v>130</v>
      </c>
    </row>
    <row r="893" s="13" customFormat="1">
      <c r="A893" s="13"/>
      <c r="B893" s="225"/>
      <c r="C893" s="226"/>
      <c r="D893" s="227" t="s">
        <v>141</v>
      </c>
      <c r="E893" s="228" t="s">
        <v>19</v>
      </c>
      <c r="F893" s="229" t="s">
        <v>559</v>
      </c>
      <c r="G893" s="226"/>
      <c r="H893" s="228" t="s">
        <v>19</v>
      </c>
      <c r="I893" s="230"/>
      <c r="J893" s="226"/>
      <c r="K893" s="226"/>
      <c r="L893" s="231"/>
      <c r="M893" s="232"/>
      <c r="N893" s="233"/>
      <c r="O893" s="233"/>
      <c r="P893" s="233"/>
      <c r="Q893" s="233"/>
      <c r="R893" s="233"/>
      <c r="S893" s="233"/>
      <c r="T893" s="23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5" t="s">
        <v>141</v>
      </c>
      <c r="AU893" s="235" t="s">
        <v>85</v>
      </c>
      <c r="AV893" s="13" t="s">
        <v>83</v>
      </c>
      <c r="AW893" s="13" t="s">
        <v>37</v>
      </c>
      <c r="AX893" s="13" t="s">
        <v>75</v>
      </c>
      <c r="AY893" s="235" t="s">
        <v>130</v>
      </c>
    </row>
    <row r="894" s="13" customFormat="1">
      <c r="A894" s="13"/>
      <c r="B894" s="225"/>
      <c r="C894" s="226"/>
      <c r="D894" s="227" t="s">
        <v>141</v>
      </c>
      <c r="E894" s="228" t="s">
        <v>19</v>
      </c>
      <c r="F894" s="229" t="s">
        <v>446</v>
      </c>
      <c r="G894" s="226"/>
      <c r="H894" s="228" t="s">
        <v>19</v>
      </c>
      <c r="I894" s="230"/>
      <c r="J894" s="226"/>
      <c r="K894" s="226"/>
      <c r="L894" s="231"/>
      <c r="M894" s="232"/>
      <c r="N894" s="233"/>
      <c r="O894" s="233"/>
      <c r="P894" s="233"/>
      <c r="Q894" s="233"/>
      <c r="R894" s="233"/>
      <c r="S894" s="233"/>
      <c r="T894" s="23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5" t="s">
        <v>141</v>
      </c>
      <c r="AU894" s="235" t="s">
        <v>85</v>
      </c>
      <c r="AV894" s="13" t="s">
        <v>83</v>
      </c>
      <c r="AW894" s="13" t="s">
        <v>37</v>
      </c>
      <c r="AX894" s="13" t="s">
        <v>75</v>
      </c>
      <c r="AY894" s="235" t="s">
        <v>130</v>
      </c>
    </row>
    <row r="895" s="14" customFormat="1">
      <c r="A895" s="14"/>
      <c r="B895" s="236"/>
      <c r="C895" s="237"/>
      <c r="D895" s="227" t="s">
        <v>141</v>
      </c>
      <c r="E895" s="238" t="s">
        <v>19</v>
      </c>
      <c r="F895" s="239" t="s">
        <v>280</v>
      </c>
      <c r="G895" s="237"/>
      <c r="H895" s="240">
        <v>8.7599999999999998</v>
      </c>
      <c r="I895" s="241"/>
      <c r="J895" s="237"/>
      <c r="K895" s="237"/>
      <c r="L895" s="242"/>
      <c r="M895" s="243"/>
      <c r="N895" s="244"/>
      <c r="O895" s="244"/>
      <c r="P895" s="244"/>
      <c r="Q895" s="244"/>
      <c r="R895" s="244"/>
      <c r="S895" s="244"/>
      <c r="T895" s="245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6" t="s">
        <v>141</v>
      </c>
      <c r="AU895" s="246" t="s">
        <v>85</v>
      </c>
      <c r="AV895" s="14" t="s">
        <v>85</v>
      </c>
      <c r="AW895" s="14" t="s">
        <v>37</v>
      </c>
      <c r="AX895" s="14" t="s">
        <v>75</v>
      </c>
      <c r="AY895" s="246" t="s">
        <v>130</v>
      </c>
    </row>
    <row r="896" s="14" customFormat="1">
      <c r="A896" s="14"/>
      <c r="B896" s="236"/>
      <c r="C896" s="237"/>
      <c r="D896" s="227" t="s">
        <v>141</v>
      </c>
      <c r="E896" s="238" t="s">
        <v>19</v>
      </c>
      <c r="F896" s="239" t="s">
        <v>655</v>
      </c>
      <c r="G896" s="237"/>
      <c r="H896" s="240">
        <v>15.92</v>
      </c>
      <c r="I896" s="241"/>
      <c r="J896" s="237"/>
      <c r="K896" s="237"/>
      <c r="L896" s="242"/>
      <c r="M896" s="243"/>
      <c r="N896" s="244"/>
      <c r="O896" s="244"/>
      <c r="P896" s="244"/>
      <c r="Q896" s="244"/>
      <c r="R896" s="244"/>
      <c r="S896" s="244"/>
      <c r="T896" s="245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6" t="s">
        <v>141</v>
      </c>
      <c r="AU896" s="246" t="s">
        <v>85</v>
      </c>
      <c r="AV896" s="14" t="s">
        <v>85</v>
      </c>
      <c r="AW896" s="14" t="s">
        <v>37</v>
      </c>
      <c r="AX896" s="14" t="s">
        <v>75</v>
      </c>
      <c r="AY896" s="246" t="s">
        <v>130</v>
      </c>
    </row>
    <row r="897" s="14" customFormat="1">
      <c r="A897" s="14"/>
      <c r="B897" s="236"/>
      <c r="C897" s="237"/>
      <c r="D897" s="227" t="s">
        <v>141</v>
      </c>
      <c r="E897" s="238" t="s">
        <v>19</v>
      </c>
      <c r="F897" s="239" t="s">
        <v>484</v>
      </c>
      <c r="G897" s="237"/>
      <c r="H897" s="240">
        <v>23.370000000000001</v>
      </c>
      <c r="I897" s="241"/>
      <c r="J897" s="237"/>
      <c r="K897" s="237"/>
      <c r="L897" s="242"/>
      <c r="M897" s="243"/>
      <c r="N897" s="244"/>
      <c r="O897" s="244"/>
      <c r="P897" s="244"/>
      <c r="Q897" s="244"/>
      <c r="R897" s="244"/>
      <c r="S897" s="244"/>
      <c r="T897" s="245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6" t="s">
        <v>141</v>
      </c>
      <c r="AU897" s="246" t="s">
        <v>85</v>
      </c>
      <c r="AV897" s="14" t="s">
        <v>85</v>
      </c>
      <c r="AW897" s="14" t="s">
        <v>37</v>
      </c>
      <c r="AX897" s="14" t="s">
        <v>75</v>
      </c>
      <c r="AY897" s="246" t="s">
        <v>130</v>
      </c>
    </row>
    <row r="898" s="16" customFormat="1">
      <c r="A898" s="16"/>
      <c r="B898" s="268"/>
      <c r="C898" s="269"/>
      <c r="D898" s="227" t="s">
        <v>141</v>
      </c>
      <c r="E898" s="270" t="s">
        <v>19</v>
      </c>
      <c r="F898" s="271" t="s">
        <v>245</v>
      </c>
      <c r="G898" s="269"/>
      <c r="H898" s="272">
        <v>48.049999999999997</v>
      </c>
      <c r="I898" s="273"/>
      <c r="J898" s="269"/>
      <c r="K898" s="269"/>
      <c r="L898" s="274"/>
      <c r="M898" s="275"/>
      <c r="N898" s="276"/>
      <c r="O898" s="276"/>
      <c r="P898" s="276"/>
      <c r="Q898" s="276"/>
      <c r="R898" s="276"/>
      <c r="S898" s="276"/>
      <c r="T898" s="277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T898" s="278" t="s">
        <v>141</v>
      </c>
      <c r="AU898" s="278" t="s">
        <v>85</v>
      </c>
      <c r="AV898" s="16" t="s">
        <v>157</v>
      </c>
      <c r="AW898" s="16" t="s">
        <v>37</v>
      </c>
      <c r="AX898" s="16" t="s">
        <v>75</v>
      </c>
      <c r="AY898" s="278" t="s">
        <v>130</v>
      </c>
    </row>
    <row r="899" s="13" customFormat="1">
      <c r="A899" s="13"/>
      <c r="B899" s="225"/>
      <c r="C899" s="226"/>
      <c r="D899" s="227" t="s">
        <v>141</v>
      </c>
      <c r="E899" s="228" t="s">
        <v>19</v>
      </c>
      <c r="F899" s="229" t="s">
        <v>661</v>
      </c>
      <c r="G899" s="226"/>
      <c r="H899" s="228" t="s">
        <v>19</v>
      </c>
      <c r="I899" s="230"/>
      <c r="J899" s="226"/>
      <c r="K899" s="226"/>
      <c r="L899" s="231"/>
      <c r="M899" s="232"/>
      <c r="N899" s="233"/>
      <c r="O899" s="233"/>
      <c r="P899" s="233"/>
      <c r="Q899" s="233"/>
      <c r="R899" s="233"/>
      <c r="S899" s="233"/>
      <c r="T899" s="234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5" t="s">
        <v>141</v>
      </c>
      <c r="AU899" s="235" t="s">
        <v>85</v>
      </c>
      <c r="AV899" s="13" t="s">
        <v>83</v>
      </c>
      <c r="AW899" s="13" t="s">
        <v>37</v>
      </c>
      <c r="AX899" s="13" t="s">
        <v>75</v>
      </c>
      <c r="AY899" s="235" t="s">
        <v>130</v>
      </c>
    </row>
    <row r="900" s="14" customFormat="1">
      <c r="A900" s="14"/>
      <c r="B900" s="236"/>
      <c r="C900" s="237"/>
      <c r="D900" s="227" t="s">
        <v>141</v>
      </c>
      <c r="E900" s="238" t="s">
        <v>19</v>
      </c>
      <c r="F900" s="239" t="s">
        <v>663</v>
      </c>
      <c r="G900" s="237"/>
      <c r="H900" s="240">
        <v>13.720000000000001</v>
      </c>
      <c r="I900" s="241"/>
      <c r="J900" s="237"/>
      <c r="K900" s="237"/>
      <c r="L900" s="242"/>
      <c r="M900" s="243"/>
      <c r="N900" s="244"/>
      <c r="O900" s="244"/>
      <c r="P900" s="244"/>
      <c r="Q900" s="244"/>
      <c r="R900" s="244"/>
      <c r="S900" s="244"/>
      <c r="T900" s="245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6" t="s">
        <v>141</v>
      </c>
      <c r="AU900" s="246" t="s">
        <v>85</v>
      </c>
      <c r="AV900" s="14" t="s">
        <v>85</v>
      </c>
      <c r="AW900" s="14" t="s">
        <v>37</v>
      </c>
      <c r="AX900" s="14" t="s">
        <v>75</v>
      </c>
      <c r="AY900" s="246" t="s">
        <v>130</v>
      </c>
    </row>
    <row r="901" s="14" customFormat="1">
      <c r="A901" s="14"/>
      <c r="B901" s="236"/>
      <c r="C901" s="237"/>
      <c r="D901" s="227" t="s">
        <v>141</v>
      </c>
      <c r="E901" s="238" t="s">
        <v>19</v>
      </c>
      <c r="F901" s="239" t="s">
        <v>664</v>
      </c>
      <c r="G901" s="237"/>
      <c r="H901" s="240">
        <v>28.25</v>
      </c>
      <c r="I901" s="241"/>
      <c r="J901" s="237"/>
      <c r="K901" s="237"/>
      <c r="L901" s="242"/>
      <c r="M901" s="243"/>
      <c r="N901" s="244"/>
      <c r="O901" s="244"/>
      <c r="P901" s="244"/>
      <c r="Q901" s="244"/>
      <c r="R901" s="244"/>
      <c r="S901" s="244"/>
      <c r="T901" s="24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6" t="s">
        <v>141</v>
      </c>
      <c r="AU901" s="246" t="s">
        <v>85</v>
      </c>
      <c r="AV901" s="14" t="s">
        <v>85</v>
      </c>
      <c r="AW901" s="14" t="s">
        <v>37</v>
      </c>
      <c r="AX901" s="14" t="s">
        <v>75</v>
      </c>
      <c r="AY901" s="246" t="s">
        <v>130</v>
      </c>
    </row>
    <row r="902" s="16" customFormat="1">
      <c r="A902" s="16"/>
      <c r="B902" s="268"/>
      <c r="C902" s="269"/>
      <c r="D902" s="227" t="s">
        <v>141</v>
      </c>
      <c r="E902" s="270" t="s">
        <v>19</v>
      </c>
      <c r="F902" s="271" t="s">
        <v>245</v>
      </c>
      <c r="G902" s="269"/>
      <c r="H902" s="272">
        <v>41.969999999999999</v>
      </c>
      <c r="I902" s="273"/>
      <c r="J902" s="269"/>
      <c r="K902" s="269"/>
      <c r="L902" s="274"/>
      <c r="M902" s="275"/>
      <c r="N902" s="276"/>
      <c r="O902" s="276"/>
      <c r="P902" s="276"/>
      <c r="Q902" s="276"/>
      <c r="R902" s="276"/>
      <c r="S902" s="276"/>
      <c r="T902" s="277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T902" s="278" t="s">
        <v>141</v>
      </c>
      <c r="AU902" s="278" t="s">
        <v>85</v>
      </c>
      <c r="AV902" s="16" t="s">
        <v>157</v>
      </c>
      <c r="AW902" s="16" t="s">
        <v>37</v>
      </c>
      <c r="AX902" s="16" t="s">
        <v>75</v>
      </c>
      <c r="AY902" s="278" t="s">
        <v>130</v>
      </c>
    </row>
    <row r="903" s="15" customFormat="1">
      <c r="A903" s="15"/>
      <c r="B903" s="247"/>
      <c r="C903" s="248"/>
      <c r="D903" s="227" t="s">
        <v>141</v>
      </c>
      <c r="E903" s="249" t="s">
        <v>19</v>
      </c>
      <c r="F903" s="250" t="s">
        <v>145</v>
      </c>
      <c r="G903" s="248"/>
      <c r="H903" s="251">
        <v>90.019999999999996</v>
      </c>
      <c r="I903" s="252"/>
      <c r="J903" s="248"/>
      <c r="K903" s="248"/>
      <c r="L903" s="253"/>
      <c r="M903" s="254"/>
      <c r="N903" s="255"/>
      <c r="O903" s="255"/>
      <c r="P903" s="255"/>
      <c r="Q903" s="255"/>
      <c r="R903" s="255"/>
      <c r="S903" s="255"/>
      <c r="T903" s="256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57" t="s">
        <v>141</v>
      </c>
      <c r="AU903" s="257" t="s">
        <v>85</v>
      </c>
      <c r="AV903" s="15" t="s">
        <v>137</v>
      </c>
      <c r="AW903" s="15" t="s">
        <v>37</v>
      </c>
      <c r="AX903" s="15" t="s">
        <v>75</v>
      </c>
      <c r="AY903" s="257" t="s">
        <v>130</v>
      </c>
    </row>
    <row r="904" s="14" customFormat="1">
      <c r="A904" s="14"/>
      <c r="B904" s="236"/>
      <c r="C904" s="237"/>
      <c r="D904" s="227" t="s">
        <v>141</v>
      </c>
      <c r="E904" s="238" t="s">
        <v>19</v>
      </c>
      <c r="F904" s="239" t="s">
        <v>676</v>
      </c>
      <c r="G904" s="237"/>
      <c r="H904" s="240">
        <v>18.004000000000001</v>
      </c>
      <c r="I904" s="241"/>
      <c r="J904" s="237"/>
      <c r="K904" s="237"/>
      <c r="L904" s="242"/>
      <c r="M904" s="243"/>
      <c r="N904" s="244"/>
      <c r="O904" s="244"/>
      <c r="P904" s="244"/>
      <c r="Q904" s="244"/>
      <c r="R904" s="244"/>
      <c r="S904" s="244"/>
      <c r="T904" s="245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6" t="s">
        <v>141</v>
      </c>
      <c r="AU904" s="246" t="s">
        <v>85</v>
      </c>
      <c r="AV904" s="14" t="s">
        <v>85</v>
      </c>
      <c r="AW904" s="14" t="s">
        <v>37</v>
      </c>
      <c r="AX904" s="14" t="s">
        <v>83</v>
      </c>
      <c r="AY904" s="246" t="s">
        <v>130</v>
      </c>
    </row>
    <row r="905" s="2" customFormat="1" ht="21.75" customHeight="1">
      <c r="A905" s="41"/>
      <c r="B905" s="42"/>
      <c r="C905" s="207" t="s">
        <v>677</v>
      </c>
      <c r="D905" s="207" t="s">
        <v>132</v>
      </c>
      <c r="E905" s="208" t="s">
        <v>678</v>
      </c>
      <c r="F905" s="209" t="s">
        <v>679</v>
      </c>
      <c r="G905" s="210" t="s">
        <v>225</v>
      </c>
      <c r="H905" s="211">
        <v>147.18199999999999</v>
      </c>
      <c r="I905" s="212"/>
      <c r="J905" s="213">
        <f>ROUND(I905*H905,2)</f>
        <v>0</v>
      </c>
      <c r="K905" s="209" t="s">
        <v>136</v>
      </c>
      <c r="L905" s="47"/>
      <c r="M905" s="214" t="s">
        <v>19</v>
      </c>
      <c r="N905" s="215" t="s">
        <v>46</v>
      </c>
      <c r="O905" s="87"/>
      <c r="P905" s="216">
        <f>O905*H905</f>
        <v>0</v>
      </c>
      <c r="Q905" s="216">
        <v>0.0013400000000000001</v>
      </c>
      <c r="R905" s="216">
        <f>Q905*H905</f>
        <v>0.19722387999999999</v>
      </c>
      <c r="S905" s="216">
        <v>0</v>
      </c>
      <c r="T905" s="217">
        <f>S905*H905</f>
        <v>0</v>
      </c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R905" s="218" t="s">
        <v>137</v>
      </c>
      <c r="AT905" s="218" t="s">
        <v>132</v>
      </c>
      <c r="AU905" s="218" t="s">
        <v>85</v>
      </c>
      <c r="AY905" s="20" t="s">
        <v>130</v>
      </c>
      <c r="BE905" s="219">
        <f>IF(N905="základní",J905,0)</f>
        <v>0</v>
      </c>
      <c r="BF905" s="219">
        <f>IF(N905="snížená",J905,0)</f>
        <v>0</v>
      </c>
      <c r="BG905" s="219">
        <f>IF(N905="zákl. přenesená",J905,0)</f>
        <v>0</v>
      </c>
      <c r="BH905" s="219">
        <f>IF(N905="sníž. přenesená",J905,0)</f>
        <v>0</v>
      </c>
      <c r="BI905" s="219">
        <f>IF(N905="nulová",J905,0)</f>
        <v>0</v>
      </c>
      <c r="BJ905" s="20" t="s">
        <v>83</v>
      </c>
      <c r="BK905" s="219">
        <f>ROUND(I905*H905,2)</f>
        <v>0</v>
      </c>
      <c r="BL905" s="20" t="s">
        <v>137</v>
      </c>
      <c r="BM905" s="218" t="s">
        <v>680</v>
      </c>
    </row>
    <row r="906" s="2" customFormat="1">
      <c r="A906" s="41"/>
      <c r="B906" s="42"/>
      <c r="C906" s="43"/>
      <c r="D906" s="220" t="s">
        <v>139</v>
      </c>
      <c r="E906" s="43"/>
      <c r="F906" s="221" t="s">
        <v>681</v>
      </c>
      <c r="G906" s="43"/>
      <c r="H906" s="43"/>
      <c r="I906" s="222"/>
      <c r="J906" s="43"/>
      <c r="K906" s="43"/>
      <c r="L906" s="47"/>
      <c r="M906" s="223"/>
      <c r="N906" s="224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139</v>
      </c>
      <c r="AU906" s="20" t="s">
        <v>85</v>
      </c>
    </row>
    <row r="907" s="13" customFormat="1">
      <c r="A907" s="13"/>
      <c r="B907" s="225"/>
      <c r="C907" s="226"/>
      <c r="D907" s="227" t="s">
        <v>141</v>
      </c>
      <c r="E907" s="228" t="s">
        <v>19</v>
      </c>
      <c r="F907" s="229" t="s">
        <v>150</v>
      </c>
      <c r="G907" s="226"/>
      <c r="H907" s="228" t="s">
        <v>19</v>
      </c>
      <c r="I907" s="230"/>
      <c r="J907" s="226"/>
      <c r="K907" s="226"/>
      <c r="L907" s="231"/>
      <c r="M907" s="232"/>
      <c r="N907" s="233"/>
      <c r="O907" s="233"/>
      <c r="P907" s="233"/>
      <c r="Q907" s="233"/>
      <c r="R907" s="233"/>
      <c r="S907" s="233"/>
      <c r="T907" s="234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5" t="s">
        <v>141</v>
      </c>
      <c r="AU907" s="235" t="s">
        <v>85</v>
      </c>
      <c r="AV907" s="13" t="s">
        <v>83</v>
      </c>
      <c r="AW907" s="13" t="s">
        <v>37</v>
      </c>
      <c r="AX907" s="13" t="s">
        <v>75</v>
      </c>
      <c r="AY907" s="235" t="s">
        <v>130</v>
      </c>
    </row>
    <row r="908" s="13" customFormat="1">
      <c r="A908" s="13"/>
      <c r="B908" s="225"/>
      <c r="C908" s="226"/>
      <c r="D908" s="227" t="s">
        <v>141</v>
      </c>
      <c r="E908" s="228" t="s">
        <v>19</v>
      </c>
      <c r="F908" s="229" t="s">
        <v>559</v>
      </c>
      <c r="G908" s="226"/>
      <c r="H908" s="228" t="s">
        <v>19</v>
      </c>
      <c r="I908" s="230"/>
      <c r="J908" s="226"/>
      <c r="K908" s="226"/>
      <c r="L908" s="231"/>
      <c r="M908" s="232"/>
      <c r="N908" s="233"/>
      <c r="O908" s="233"/>
      <c r="P908" s="233"/>
      <c r="Q908" s="233"/>
      <c r="R908" s="233"/>
      <c r="S908" s="233"/>
      <c r="T908" s="234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5" t="s">
        <v>141</v>
      </c>
      <c r="AU908" s="235" t="s">
        <v>85</v>
      </c>
      <c r="AV908" s="13" t="s">
        <v>83</v>
      </c>
      <c r="AW908" s="13" t="s">
        <v>37</v>
      </c>
      <c r="AX908" s="13" t="s">
        <v>75</v>
      </c>
      <c r="AY908" s="235" t="s">
        <v>130</v>
      </c>
    </row>
    <row r="909" s="13" customFormat="1">
      <c r="A909" s="13"/>
      <c r="B909" s="225"/>
      <c r="C909" s="226"/>
      <c r="D909" s="227" t="s">
        <v>141</v>
      </c>
      <c r="E909" s="228" t="s">
        <v>19</v>
      </c>
      <c r="F909" s="229" t="s">
        <v>442</v>
      </c>
      <c r="G909" s="226"/>
      <c r="H909" s="228" t="s">
        <v>19</v>
      </c>
      <c r="I909" s="230"/>
      <c r="J909" s="226"/>
      <c r="K909" s="226"/>
      <c r="L909" s="231"/>
      <c r="M909" s="232"/>
      <c r="N909" s="233"/>
      <c r="O909" s="233"/>
      <c r="P909" s="233"/>
      <c r="Q909" s="233"/>
      <c r="R909" s="233"/>
      <c r="S909" s="233"/>
      <c r="T909" s="23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5" t="s">
        <v>141</v>
      </c>
      <c r="AU909" s="235" t="s">
        <v>85</v>
      </c>
      <c r="AV909" s="13" t="s">
        <v>83</v>
      </c>
      <c r="AW909" s="13" t="s">
        <v>37</v>
      </c>
      <c r="AX909" s="13" t="s">
        <v>75</v>
      </c>
      <c r="AY909" s="235" t="s">
        <v>130</v>
      </c>
    </row>
    <row r="910" s="14" customFormat="1">
      <c r="A910" s="14"/>
      <c r="B910" s="236"/>
      <c r="C910" s="237"/>
      <c r="D910" s="227" t="s">
        <v>141</v>
      </c>
      <c r="E910" s="238" t="s">
        <v>19</v>
      </c>
      <c r="F910" s="239" t="s">
        <v>478</v>
      </c>
      <c r="G910" s="237"/>
      <c r="H910" s="240">
        <v>27</v>
      </c>
      <c r="I910" s="241"/>
      <c r="J910" s="237"/>
      <c r="K910" s="237"/>
      <c r="L910" s="242"/>
      <c r="M910" s="243"/>
      <c r="N910" s="244"/>
      <c r="O910" s="244"/>
      <c r="P910" s="244"/>
      <c r="Q910" s="244"/>
      <c r="R910" s="244"/>
      <c r="S910" s="244"/>
      <c r="T910" s="245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6" t="s">
        <v>141</v>
      </c>
      <c r="AU910" s="246" t="s">
        <v>85</v>
      </c>
      <c r="AV910" s="14" t="s">
        <v>85</v>
      </c>
      <c r="AW910" s="14" t="s">
        <v>37</v>
      </c>
      <c r="AX910" s="14" t="s">
        <v>75</v>
      </c>
      <c r="AY910" s="246" t="s">
        <v>130</v>
      </c>
    </row>
    <row r="911" s="13" customFormat="1">
      <c r="A911" s="13"/>
      <c r="B911" s="225"/>
      <c r="C911" s="226"/>
      <c r="D911" s="227" t="s">
        <v>141</v>
      </c>
      <c r="E911" s="228" t="s">
        <v>19</v>
      </c>
      <c r="F911" s="229" t="s">
        <v>479</v>
      </c>
      <c r="G911" s="226"/>
      <c r="H911" s="228" t="s">
        <v>19</v>
      </c>
      <c r="I911" s="230"/>
      <c r="J911" s="226"/>
      <c r="K911" s="226"/>
      <c r="L911" s="231"/>
      <c r="M911" s="232"/>
      <c r="N911" s="233"/>
      <c r="O911" s="233"/>
      <c r="P911" s="233"/>
      <c r="Q911" s="233"/>
      <c r="R911" s="233"/>
      <c r="S911" s="233"/>
      <c r="T911" s="234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5" t="s">
        <v>141</v>
      </c>
      <c r="AU911" s="235" t="s">
        <v>85</v>
      </c>
      <c r="AV911" s="13" t="s">
        <v>83</v>
      </c>
      <c r="AW911" s="13" t="s">
        <v>37</v>
      </c>
      <c r="AX911" s="13" t="s">
        <v>75</v>
      </c>
      <c r="AY911" s="235" t="s">
        <v>130</v>
      </c>
    </row>
    <row r="912" s="14" customFormat="1">
      <c r="A912" s="14"/>
      <c r="B912" s="236"/>
      <c r="C912" s="237"/>
      <c r="D912" s="227" t="s">
        <v>141</v>
      </c>
      <c r="E912" s="238" t="s">
        <v>19</v>
      </c>
      <c r="F912" s="239" t="s">
        <v>480</v>
      </c>
      <c r="G912" s="237"/>
      <c r="H912" s="240">
        <v>303</v>
      </c>
      <c r="I912" s="241"/>
      <c r="J912" s="237"/>
      <c r="K912" s="237"/>
      <c r="L912" s="242"/>
      <c r="M912" s="243"/>
      <c r="N912" s="244"/>
      <c r="O912" s="244"/>
      <c r="P912" s="244"/>
      <c r="Q912" s="244"/>
      <c r="R912" s="244"/>
      <c r="S912" s="244"/>
      <c r="T912" s="245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6" t="s">
        <v>141</v>
      </c>
      <c r="AU912" s="246" t="s">
        <v>85</v>
      </c>
      <c r="AV912" s="14" t="s">
        <v>85</v>
      </c>
      <c r="AW912" s="14" t="s">
        <v>37</v>
      </c>
      <c r="AX912" s="14" t="s">
        <v>75</v>
      </c>
      <c r="AY912" s="246" t="s">
        <v>130</v>
      </c>
    </row>
    <row r="913" s="16" customFormat="1">
      <c r="A913" s="16"/>
      <c r="B913" s="268"/>
      <c r="C913" s="269"/>
      <c r="D913" s="227" t="s">
        <v>141</v>
      </c>
      <c r="E913" s="270" t="s">
        <v>19</v>
      </c>
      <c r="F913" s="271" t="s">
        <v>245</v>
      </c>
      <c r="G913" s="269"/>
      <c r="H913" s="272">
        <v>330</v>
      </c>
      <c r="I913" s="273"/>
      <c r="J913" s="269"/>
      <c r="K913" s="269"/>
      <c r="L913" s="274"/>
      <c r="M913" s="275"/>
      <c r="N913" s="276"/>
      <c r="O913" s="276"/>
      <c r="P913" s="276"/>
      <c r="Q913" s="276"/>
      <c r="R913" s="276"/>
      <c r="S913" s="276"/>
      <c r="T913" s="277"/>
      <c r="U913" s="16"/>
      <c r="V913" s="16"/>
      <c r="W913" s="16"/>
      <c r="X913" s="16"/>
      <c r="Y913" s="16"/>
      <c r="Z913" s="16"/>
      <c r="AA913" s="16"/>
      <c r="AB913" s="16"/>
      <c r="AC913" s="16"/>
      <c r="AD913" s="16"/>
      <c r="AE913" s="16"/>
      <c r="AT913" s="278" t="s">
        <v>141</v>
      </c>
      <c r="AU913" s="278" t="s">
        <v>85</v>
      </c>
      <c r="AV913" s="16" t="s">
        <v>157</v>
      </c>
      <c r="AW913" s="16" t="s">
        <v>37</v>
      </c>
      <c r="AX913" s="16" t="s">
        <v>75</v>
      </c>
      <c r="AY913" s="278" t="s">
        <v>130</v>
      </c>
    </row>
    <row r="914" s="13" customFormat="1">
      <c r="A914" s="13"/>
      <c r="B914" s="225"/>
      <c r="C914" s="226"/>
      <c r="D914" s="227" t="s">
        <v>141</v>
      </c>
      <c r="E914" s="228" t="s">
        <v>19</v>
      </c>
      <c r="F914" s="229" t="s">
        <v>682</v>
      </c>
      <c r="G914" s="226"/>
      <c r="H914" s="228" t="s">
        <v>19</v>
      </c>
      <c r="I914" s="230"/>
      <c r="J914" s="226"/>
      <c r="K914" s="226"/>
      <c r="L914" s="231"/>
      <c r="M914" s="232"/>
      <c r="N914" s="233"/>
      <c r="O914" s="233"/>
      <c r="P914" s="233"/>
      <c r="Q914" s="233"/>
      <c r="R914" s="233"/>
      <c r="S914" s="233"/>
      <c r="T914" s="23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5" t="s">
        <v>141</v>
      </c>
      <c r="AU914" s="235" t="s">
        <v>85</v>
      </c>
      <c r="AV914" s="13" t="s">
        <v>83</v>
      </c>
      <c r="AW914" s="13" t="s">
        <v>37</v>
      </c>
      <c r="AX914" s="13" t="s">
        <v>75</v>
      </c>
      <c r="AY914" s="235" t="s">
        <v>130</v>
      </c>
    </row>
    <row r="915" s="14" customFormat="1">
      <c r="A915" s="14"/>
      <c r="B915" s="236"/>
      <c r="C915" s="237"/>
      <c r="D915" s="227" t="s">
        <v>141</v>
      </c>
      <c r="E915" s="238" t="s">
        <v>19</v>
      </c>
      <c r="F915" s="239" t="s">
        <v>606</v>
      </c>
      <c r="G915" s="237"/>
      <c r="H915" s="240">
        <v>108.953</v>
      </c>
      <c r="I915" s="241"/>
      <c r="J915" s="237"/>
      <c r="K915" s="237"/>
      <c r="L915" s="242"/>
      <c r="M915" s="243"/>
      <c r="N915" s="244"/>
      <c r="O915" s="244"/>
      <c r="P915" s="244"/>
      <c r="Q915" s="244"/>
      <c r="R915" s="244"/>
      <c r="S915" s="244"/>
      <c r="T915" s="245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6" t="s">
        <v>141</v>
      </c>
      <c r="AU915" s="246" t="s">
        <v>85</v>
      </c>
      <c r="AV915" s="14" t="s">
        <v>85</v>
      </c>
      <c r="AW915" s="14" t="s">
        <v>37</v>
      </c>
      <c r="AX915" s="14" t="s">
        <v>75</v>
      </c>
      <c r="AY915" s="246" t="s">
        <v>130</v>
      </c>
    </row>
    <row r="916" s="16" customFormat="1">
      <c r="A916" s="16"/>
      <c r="B916" s="268"/>
      <c r="C916" s="269"/>
      <c r="D916" s="227" t="s">
        <v>141</v>
      </c>
      <c r="E916" s="270" t="s">
        <v>19</v>
      </c>
      <c r="F916" s="271" t="s">
        <v>245</v>
      </c>
      <c r="G916" s="269"/>
      <c r="H916" s="272">
        <v>108.953</v>
      </c>
      <c r="I916" s="273"/>
      <c r="J916" s="269"/>
      <c r="K916" s="269"/>
      <c r="L916" s="274"/>
      <c r="M916" s="275"/>
      <c r="N916" s="276"/>
      <c r="O916" s="276"/>
      <c r="P916" s="276"/>
      <c r="Q916" s="276"/>
      <c r="R916" s="276"/>
      <c r="S916" s="276"/>
      <c r="T916" s="277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T916" s="278" t="s">
        <v>141</v>
      </c>
      <c r="AU916" s="278" t="s">
        <v>85</v>
      </c>
      <c r="AV916" s="16" t="s">
        <v>157</v>
      </c>
      <c r="AW916" s="16" t="s">
        <v>37</v>
      </c>
      <c r="AX916" s="16" t="s">
        <v>75</v>
      </c>
      <c r="AY916" s="278" t="s">
        <v>130</v>
      </c>
    </row>
    <row r="917" s="13" customFormat="1">
      <c r="A917" s="13"/>
      <c r="B917" s="225"/>
      <c r="C917" s="226"/>
      <c r="D917" s="227" t="s">
        <v>141</v>
      </c>
      <c r="E917" s="228" t="s">
        <v>19</v>
      </c>
      <c r="F917" s="229" t="s">
        <v>661</v>
      </c>
      <c r="G917" s="226"/>
      <c r="H917" s="228" t="s">
        <v>19</v>
      </c>
      <c r="I917" s="230"/>
      <c r="J917" s="226"/>
      <c r="K917" s="226"/>
      <c r="L917" s="231"/>
      <c r="M917" s="232"/>
      <c r="N917" s="233"/>
      <c r="O917" s="233"/>
      <c r="P917" s="233"/>
      <c r="Q917" s="233"/>
      <c r="R917" s="233"/>
      <c r="S917" s="233"/>
      <c r="T917" s="234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5" t="s">
        <v>141</v>
      </c>
      <c r="AU917" s="235" t="s">
        <v>85</v>
      </c>
      <c r="AV917" s="13" t="s">
        <v>83</v>
      </c>
      <c r="AW917" s="13" t="s">
        <v>37</v>
      </c>
      <c r="AX917" s="13" t="s">
        <v>75</v>
      </c>
      <c r="AY917" s="235" t="s">
        <v>130</v>
      </c>
    </row>
    <row r="918" s="14" customFormat="1">
      <c r="A918" s="14"/>
      <c r="B918" s="236"/>
      <c r="C918" s="237"/>
      <c r="D918" s="227" t="s">
        <v>141</v>
      </c>
      <c r="E918" s="238" t="s">
        <v>19</v>
      </c>
      <c r="F918" s="239" t="s">
        <v>662</v>
      </c>
      <c r="G918" s="237"/>
      <c r="H918" s="240">
        <v>296.95800000000003</v>
      </c>
      <c r="I918" s="241"/>
      <c r="J918" s="237"/>
      <c r="K918" s="237"/>
      <c r="L918" s="242"/>
      <c r="M918" s="243"/>
      <c r="N918" s="244"/>
      <c r="O918" s="244"/>
      <c r="P918" s="244"/>
      <c r="Q918" s="244"/>
      <c r="R918" s="244"/>
      <c r="S918" s="244"/>
      <c r="T918" s="245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6" t="s">
        <v>141</v>
      </c>
      <c r="AU918" s="246" t="s">
        <v>85</v>
      </c>
      <c r="AV918" s="14" t="s">
        <v>85</v>
      </c>
      <c r="AW918" s="14" t="s">
        <v>37</v>
      </c>
      <c r="AX918" s="14" t="s">
        <v>75</v>
      </c>
      <c r="AY918" s="246" t="s">
        <v>130</v>
      </c>
    </row>
    <row r="919" s="16" customFormat="1">
      <c r="A919" s="16"/>
      <c r="B919" s="268"/>
      <c r="C919" s="269"/>
      <c r="D919" s="227" t="s">
        <v>141</v>
      </c>
      <c r="E919" s="270" t="s">
        <v>19</v>
      </c>
      <c r="F919" s="271" t="s">
        <v>245</v>
      </c>
      <c r="G919" s="269"/>
      <c r="H919" s="272">
        <v>296.95800000000003</v>
      </c>
      <c r="I919" s="273"/>
      <c r="J919" s="269"/>
      <c r="K919" s="269"/>
      <c r="L919" s="274"/>
      <c r="M919" s="275"/>
      <c r="N919" s="276"/>
      <c r="O919" s="276"/>
      <c r="P919" s="276"/>
      <c r="Q919" s="276"/>
      <c r="R919" s="276"/>
      <c r="S919" s="276"/>
      <c r="T919" s="277"/>
      <c r="U919" s="16"/>
      <c r="V919" s="16"/>
      <c r="W919" s="16"/>
      <c r="X919" s="16"/>
      <c r="Y919" s="16"/>
      <c r="Z919" s="16"/>
      <c r="AA919" s="16"/>
      <c r="AB919" s="16"/>
      <c r="AC919" s="16"/>
      <c r="AD919" s="16"/>
      <c r="AE919" s="16"/>
      <c r="AT919" s="278" t="s">
        <v>141</v>
      </c>
      <c r="AU919" s="278" t="s">
        <v>85</v>
      </c>
      <c r="AV919" s="16" t="s">
        <v>157</v>
      </c>
      <c r="AW919" s="16" t="s">
        <v>37</v>
      </c>
      <c r="AX919" s="16" t="s">
        <v>75</v>
      </c>
      <c r="AY919" s="278" t="s">
        <v>130</v>
      </c>
    </row>
    <row r="920" s="15" customFormat="1">
      <c r="A920" s="15"/>
      <c r="B920" s="247"/>
      <c r="C920" s="248"/>
      <c r="D920" s="227" t="s">
        <v>141</v>
      </c>
      <c r="E920" s="249" t="s">
        <v>19</v>
      </c>
      <c r="F920" s="250" t="s">
        <v>145</v>
      </c>
      <c r="G920" s="248"/>
      <c r="H920" s="251">
        <v>735.91100000000006</v>
      </c>
      <c r="I920" s="252"/>
      <c r="J920" s="248"/>
      <c r="K920" s="248"/>
      <c r="L920" s="253"/>
      <c r="M920" s="254"/>
      <c r="N920" s="255"/>
      <c r="O920" s="255"/>
      <c r="P920" s="255"/>
      <c r="Q920" s="255"/>
      <c r="R920" s="255"/>
      <c r="S920" s="255"/>
      <c r="T920" s="256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57" t="s">
        <v>141</v>
      </c>
      <c r="AU920" s="257" t="s">
        <v>85</v>
      </c>
      <c r="AV920" s="15" t="s">
        <v>137</v>
      </c>
      <c r="AW920" s="15" t="s">
        <v>37</v>
      </c>
      <c r="AX920" s="15" t="s">
        <v>75</v>
      </c>
      <c r="AY920" s="257" t="s">
        <v>130</v>
      </c>
    </row>
    <row r="921" s="14" customFormat="1">
      <c r="A921" s="14"/>
      <c r="B921" s="236"/>
      <c r="C921" s="237"/>
      <c r="D921" s="227" t="s">
        <v>141</v>
      </c>
      <c r="E921" s="238" t="s">
        <v>19</v>
      </c>
      <c r="F921" s="239" t="s">
        <v>683</v>
      </c>
      <c r="G921" s="237"/>
      <c r="H921" s="240">
        <v>147.18199999999999</v>
      </c>
      <c r="I921" s="241"/>
      <c r="J921" s="237"/>
      <c r="K921" s="237"/>
      <c r="L921" s="242"/>
      <c r="M921" s="243"/>
      <c r="N921" s="244"/>
      <c r="O921" s="244"/>
      <c r="P921" s="244"/>
      <c r="Q921" s="244"/>
      <c r="R921" s="244"/>
      <c r="S921" s="244"/>
      <c r="T921" s="245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6" t="s">
        <v>141</v>
      </c>
      <c r="AU921" s="246" t="s">
        <v>85</v>
      </c>
      <c r="AV921" s="14" t="s">
        <v>85</v>
      </c>
      <c r="AW921" s="14" t="s">
        <v>37</v>
      </c>
      <c r="AX921" s="14" t="s">
        <v>83</v>
      </c>
      <c r="AY921" s="246" t="s">
        <v>130</v>
      </c>
    </row>
    <row r="922" s="2" customFormat="1" ht="16.5" customHeight="1">
      <c r="A922" s="41"/>
      <c r="B922" s="42"/>
      <c r="C922" s="207" t="s">
        <v>684</v>
      </c>
      <c r="D922" s="207" t="s">
        <v>132</v>
      </c>
      <c r="E922" s="208" t="s">
        <v>685</v>
      </c>
      <c r="F922" s="209" t="s">
        <v>686</v>
      </c>
      <c r="G922" s="210" t="s">
        <v>225</v>
      </c>
      <c r="H922" s="211">
        <v>165.18600000000001</v>
      </c>
      <c r="I922" s="212"/>
      <c r="J922" s="213">
        <f>ROUND(I922*H922,2)</f>
        <v>0</v>
      </c>
      <c r="K922" s="209" t="s">
        <v>136</v>
      </c>
      <c r="L922" s="47"/>
      <c r="M922" s="214" t="s">
        <v>19</v>
      </c>
      <c r="N922" s="215" t="s">
        <v>46</v>
      </c>
      <c r="O922" s="87"/>
      <c r="P922" s="216">
        <f>O922*H922</f>
        <v>0</v>
      </c>
      <c r="Q922" s="216">
        <v>0.0020999999999999999</v>
      </c>
      <c r="R922" s="216">
        <f>Q922*H922</f>
        <v>0.34689059999999999</v>
      </c>
      <c r="S922" s="216">
        <v>0</v>
      </c>
      <c r="T922" s="217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18" t="s">
        <v>137</v>
      </c>
      <c r="AT922" s="218" t="s">
        <v>132</v>
      </c>
      <c r="AU922" s="218" t="s">
        <v>85</v>
      </c>
      <c r="AY922" s="20" t="s">
        <v>130</v>
      </c>
      <c r="BE922" s="219">
        <f>IF(N922="základní",J922,0)</f>
        <v>0</v>
      </c>
      <c r="BF922" s="219">
        <f>IF(N922="snížená",J922,0)</f>
        <v>0</v>
      </c>
      <c r="BG922" s="219">
        <f>IF(N922="zákl. přenesená",J922,0)</f>
        <v>0</v>
      </c>
      <c r="BH922" s="219">
        <f>IF(N922="sníž. přenesená",J922,0)</f>
        <v>0</v>
      </c>
      <c r="BI922" s="219">
        <f>IF(N922="nulová",J922,0)</f>
        <v>0</v>
      </c>
      <c r="BJ922" s="20" t="s">
        <v>83</v>
      </c>
      <c r="BK922" s="219">
        <f>ROUND(I922*H922,2)</f>
        <v>0</v>
      </c>
      <c r="BL922" s="20" t="s">
        <v>137</v>
      </c>
      <c r="BM922" s="218" t="s">
        <v>687</v>
      </c>
    </row>
    <row r="923" s="2" customFormat="1">
      <c r="A923" s="41"/>
      <c r="B923" s="42"/>
      <c r="C923" s="43"/>
      <c r="D923" s="220" t="s">
        <v>139</v>
      </c>
      <c r="E923" s="43"/>
      <c r="F923" s="221" t="s">
        <v>688</v>
      </c>
      <c r="G923" s="43"/>
      <c r="H923" s="43"/>
      <c r="I923" s="222"/>
      <c r="J923" s="43"/>
      <c r="K923" s="43"/>
      <c r="L923" s="47"/>
      <c r="M923" s="223"/>
      <c r="N923" s="224"/>
      <c r="O923" s="87"/>
      <c r="P923" s="87"/>
      <c r="Q923" s="87"/>
      <c r="R923" s="87"/>
      <c r="S923" s="87"/>
      <c r="T923" s="88"/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T923" s="20" t="s">
        <v>139</v>
      </c>
      <c r="AU923" s="20" t="s">
        <v>85</v>
      </c>
    </row>
    <row r="924" s="13" customFormat="1">
      <c r="A924" s="13"/>
      <c r="B924" s="225"/>
      <c r="C924" s="226"/>
      <c r="D924" s="227" t="s">
        <v>141</v>
      </c>
      <c r="E924" s="228" t="s">
        <v>19</v>
      </c>
      <c r="F924" s="229" t="s">
        <v>150</v>
      </c>
      <c r="G924" s="226"/>
      <c r="H924" s="228" t="s">
        <v>19</v>
      </c>
      <c r="I924" s="230"/>
      <c r="J924" s="226"/>
      <c r="K924" s="226"/>
      <c r="L924" s="231"/>
      <c r="M924" s="232"/>
      <c r="N924" s="233"/>
      <c r="O924" s="233"/>
      <c r="P924" s="233"/>
      <c r="Q924" s="233"/>
      <c r="R924" s="233"/>
      <c r="S924" s="233"/>
      <c r="T924" s="23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5" t="s">
        <v>141</v>
      </c>
      <c r="AU924" s="235" t="s">
        <v>85</v>
      </c>
      <c r="AV924" s="13" t="s">
        <v>83</v>
      </c>
      <c r="AW924" s="13" t="s">
        <v>37</v>
      </c>
      <c r="AX924" s="13" t="s">
        <v>75</v>
      </c>
      <c r="AY924" s="235" t="s">
        <v>130</v>
      </c>
    </row>
    <row r="925" s="13" customFormat="1">
      <c r="A925" s="13"/>
      <c r="B925" s="225"/>
      <c r="C925" s="226"/>
      <c r="D925" s="227" t="s">
        <v>141</v>
      </c>
      <c r="E925" s="228" t="s">
        <v>19</v>
      </c>
      <c r="F925" s="229" t="s">
        <v>559</v>
      </c>
      <c r="G925" s="226"/>
      <c r="H925" s="228" t="s">
        <v>19</v>
      </c>
      <c r="I925" s="230"/>
      <c r="J925" s="226"/>
      <c r="K925" s="226"/>
      <c r="L925" s="231"/>
      <c r="M925" s="232"/>
      <c r="N925" s="233"/>
      <c r="O925" s="233"/>
      <c r="P925" s="233"/>
      <c r="Q925" s="233"/>
      <c r="R925" s="233"/>
      <c r="S925" s="233"/>
      <c r="T925" s="234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35" t="s">
        <v>141</v>
      </c>
      <c r="AU925" s="235" t="s">
        <v>85</v>
      </c>
      <c r="AV925" s="13" t="s">
        <v>83</v>
      </c>
      <c r="AW925" s="13" t="s">
        <v>37</v>
      </c>
      <c r="AX925" s="13" t="s">
        <v>75</v>
      </c>
      <c r="AY925" s="235" t="s">
        <v>130</v>
      </c>
    </row>
    <row r="926" s="13" customFormat="1">
      <c r="A926" s="13"/>
      <c r="B926" s="225"/>
      <c r="C926" s="226"/>
      <c r="D926" s="227" t="s">
        <v>141</v>
      </c>
      <c r="E926" s="228" t="s">
        <v>19</v>
      </c>
      <c r="F926" s="229" t="s">
        <v>442</v>
      </c>
      <c r="G926" s="226"/>
      <c r="H926" s="228" t="s">
        <v>19</v>
      </c>
      <c r="I926" s="230"/>
      <c r="J926" s="226"/>
      <c r="K926" s="226"/>
      <c r="L926" s="231"/>
      <c r="M926" s="232"/>
      <c r="N926" s="233"/>
      <c r="O926" s="233"/>
      <c r="P926" s="233"/>
      <c r="Q926" s="233"/>
      <c r="R926" s="233"/>
      <c r="S926" s="233"/>
      <c r="T926" s="234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5" t="s">
        <v>141</v>
      </c>
      <c r="AU926" s="235" t="s">
        <v>85</v>
      </c>
      <c r="AV926" s="13" t="s">
        <v>83</v>
      </c>
      <c r="AW926" s="13" t="s">
        <v>37</v>
      </c>
      <c r="AX926" s="13" t="s">
        <v>75</v>
      </c>
      <c r="AY926" s="235" t="s">
        <v>130</v>
      </c>
    </row>
    <row r="927" s="14" customFormat="1">
      <c r="A927" s="14"/>
      <c r="B927" s="236"/>
      <c r="C927" s="237"/>
      <c r="D927" s="227" t="s">
        <v>141</v>
      </c>
      <c r="E927" s="238" t="s">
        <v>19</v>
      </c>
      <c r="F927" s="239" t="s">
        <v>478</v>
      </c>
      <c r="G927" s="237"/>
      <c r="H927" s="240">
        <v>27</v>
      </c>
      <c r="I927" s="241"/>
      <c r="J927" s="237"/>
      <c r="K927" s="237"/>
      <c r="L927" s="242"/>
      <c r="M927" s="243"/>
      <c r="N927" s="244"/>
      <c r="O927" s="244"/>
      <c r="P927" s="244"/>
      <c r="Q927" s="244"/>
      <c r="R927" s="244"/>
      <c r="S927" s="244"/>
      <c r="T927" s="245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6" t="s">
        <v>141</v>
      </c>
      <c r="AU927" s="246" t="s">
        <v>85</v>
      </c>
      <c r="AV927" s="14" t="s">
        <v>85</v>
      </c>
      <c r="AW927" s="14" t="s">
        <v>37</v>
      </c>
      <c r="AX927" s="14" t="s">
        <v>75</v>
      </c>
      <c r="AY927" s="246" t="s">
        <v>130</v>
      </c>
    </row>
    <row r="928" s="13" customFormat="1">
      <c r="A928" s="13"/>
      <c r="B928" s="225"/>
      <c r="C928" s="226"/>
      <c r="D928" s="227" t="s">
        <v>141</v>
      </c>
      <c r="E928" s="228" t="s">
        <v>19</v>
      </c>
      <c r="F928" s="229" t="s">
        <v>479</v>
      </c>
      <c r="G928" s="226"/>
      <c r="H928" s="228" t="s">
        <v>19</v>
      </c>
      <c r="I928" s="230"/>
      <c r="J928" s="226"/>
      <c r="K928" s="226"/>
      <c r="L928" s="231"/>
      <c r="M928" s="232"/>
      <c r="N928" s="233"/>
      <c r="O928" s="233"/>
      <c r="P928" s="233"/>
      <c r="Q928" s="233"/>
      <c r="R928" s="233"/>
      <c r="S928" s="233"/>
      <c r="T928" s="234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5" t="s">
        <v>141</v>
      </c>
      <c r="AU928" s="235" t="s">
        <v>85</v>
      </c>
      <c r="AV928" s="13" t="s">
        <v>83</v>
      </c>
      <c r="AW928" s="13" t="s">
        <v>37</v>
      </c>
      <c r="AX928" s="13" t="s">
        <v>75</v>
      </c>
      <c r="AY928" s="235" t="s">
        <v>130</v>
      </c>
    </row>
    <row r="929" s="14" customFormat="1">
      <c r="A929" s="14"/>
      <c r="B929" s="236"/>
      <c r="C929" s="237"/>
      <c r="D929" s="227" t="s">
        <v>141</v>
      </c>
      <c r="E929" s="238" t="s">
        <v>19</v>
      </c>
      <c r="F929" s="239" t="s">
        <v>480</v>
      </c>
      <c r="G929" s="237"/>
      <c r="H929" s="240">
        <v>303</v>
      </c>
      <c r="I929" s="241"/>
      <c r="J929" s="237"/>
      <c r="K929" s="237"/>
      <c r="L929" s="242"/>
      <c r="M929" s="243"/>
      <c r="N929" s="244"/>
      <c r="O929" s="244"/>
      <c r="P929" s="244"/>
      <c r="Q929" s="244"/>
      <c r="R929" s="244"/>
      <c r="S929" s="244"/>
      <c r="T929" s="245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6" t="s">
        <v>141</v>
      </c>
      <c r="AU929" s="246" t="s">
        <v>85</v>
      </c>
      <c r="AV929" s="14" t="s">
        <v>85</v>
      </c>
      <c r="AW929" s="14" t="s">
        <v>37</v>
      </c>
      <c r="AX929" s="14" t="s">
        <v>75</v>
      </c>
      <c r="AY929" s="246" t="s">
        <v>130</v>
      </c>
    </row>
    <row r="930" s="16" customFormat="1">
      <c r="A930" s="16"/>
      <c r="B930" s="268"/>
      <c r="C930" s="269"/>
      <c r="D930" s="227" t="s">
        <v>141</v>
      </c>
      <c r="E930" s="270" t="s">
        <v>19</v>
      </c>
      <c r="F930" s="271" t="s">
        <v>245</v>
      </c>
      <c r="G930" s="269"/>
      <c r="H930" s="272">
        <v>330</v>
      </c>
      <c r="I930" s="273"/>
      <c r="J930" s="269"/>
      <c r="K930" s="269"/>
      <c r="L930" s="274"/>
      <c r="M930" s="275"/>
      <c r="N930" s="276"/>
      <c r="O930" s="276"/>
      <c r="P930" s="276"/>
      <c r="Q930" s="276"/>
      <c r="R930" s="276"/>
      <c r="S930" s="276"/>
      <c r="T930" s="277"/>
      <c r="U930" s="16"/>
      <c r="V930" s="16"/>
      <c r="W930" s="16"/>
      <c r="X930" s="16"/>
      <c r="Y930" s="16"/>
      <c r="Z930" s="16"/>
      <c r="AA930" s="16"/>
      <c r="AB930" s="16"/>
      <c r="AC930" s="16"/>
      <c r="AD930" s="16"/>
      <c r="AE930" s="16"/>
      <c r="AT930" s="278" t="s">
        <v>141</v>
      </c>
      <c r="AU930" s="278" t="s">
        <v>85</v>
      </c>
      <c r="AV930" s="16" t="s">
        <v>157</v>
      </c>
      <c r="AW930" s="16" t="s">
        <v>37</v>
      </c>
      <c r="AX930" s="16" t="s">
        <v>75</v>
      </c>
      <c r="AY930" s="278" t="s">
        <v>130</v>
      </c>
    </row>
    <row r="931" s="13" customFormat="1">
      <c r="A931" s="13"/>
      <c r="B931" s="225"/>
      <c r="C931" s="226"/>
      <c r="D931" s="227" t="s">
        <v>141</v>
      </c>
      <c r="E931" s="228" t="s">
        <v>19</v>
      </c>
      <c r="F931" s="229" t="s">
        <v>481</v>
      </c>
      <c r="G931" s="226"/>
      <c r="H931" s="228" t="s">
        <v>19</v>
      </c>
      <c r="I931" s="230"/>
      <c r="J931" s="226"/>
      <c r="K931" s="226"/>
      <c r="L931" s="231"/>
      <c r="M931" s="232"/>
      <c r="N931" s="233"/>
      <c r="O931" s="233"/>
      <c r="P931" s="233"/>
      <c r="Q931" s="233"/>
      <c r="R931" s="233"/>
      <c r="S931" s="233"/>
      <c r="T931" s="234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5" t="s">
        <v>141</v>
      </c>
      <c r="AU931" s="235" t="s">
        <v>85</v>
      </c>
      <c r="AV931" s="13" t="s">
        <v>83</v>
      </c>
      <c r="AW931" s="13" t="s">
        <v>37</v>
      </c>
      <c r="AX931" s="13" t="s">
        <v>75</v>
      </c>
      <c r="AY931" s="235" t="s">
        <v>130</v>
      </c>
    </row>
    <row r="932" s="14" customFormat="1">
      <c r="A932" s="14"/>
      <c r="B932" s="236"/>
      <c r="C932" s="237"/>
      <c r="D932" s="227" t="s">
        <v>141</v>
      </c>
      <c r="E932" s="238" t="s">
        <v>19</v>
      </c>
      <c r="F932" s="239" t="s">
        <v>606</v>
      </c>
      <c r="G932" s="237"/>
      <c r="H932" s="240">
        <v>108.953</v>
      </c>
      <c r="I932" s="241"/>
      <c r="J932" s="237"/>
      <c r="K932" s="237"/>
      <c r="L932" s="242"/>
      <c r="M932" s="243"/>
      <c r="N932" s="244"/>
      <c r="O932" s="244"/>
      <c r="P932" s="244"/>
      <c r="Q932" s="244"/>
      <c r="R932" s="244"/>
      <c r="S932" s="244"/>
      <c r="T932" s="245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46" t="s">
        <v>141</v>
      </c>
      <c r="AU932" s="246" t="s">
        <v>85</v>
      </c>
      <c r="AV932" s="14" t="s">
        <v>85</v>
      </c>
      <c r="AW932" s="14" t="s">
        <v>37</v>
      </c>
      <c r="AX932" s="14" t="s">
        <v>75</v>
      </c>
      <c r="AY932" s="246" t="s">
        <v>130</v>
      </c>
    </row>
    <row r="933" s="14" customFormat="1">
      <c r="A933" s="14"/>
      <c r="B933" s="236"/>
      <c r="C933" s="237"/>
      <c r="D933" s="227" t="s">
        <v>141</v>
      </c>
      <c r="E933" s="238" t="s">
        <v>19</v>
      </c>
      <c r="F933" s="239" t="s">
        <v>280</v>
      </c>
      <c r="G933" s="237"/>
      <c r="H933" s="240">
        <v>8.7599999999999998</v>
      </c>
      <c r="I933" s="241"/>
      <c r="J933" s="237"/>
      <c r="K933" s="237"/>
      <c r="L933" s="242"/>
      <c r="M933" s="243"/>
      <c r="N933" s="244"/>
      <c r="O933" s="244"/>
      <c r="P933" s="244"/>
      <c r="Q933" s="244"/>
      <c r="R933" s="244"/>
      <c r="S933" s="244"/>
      <c r="T933" s="245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6" t="s">
        <v>141</v>
      </c>
      <c r="AU933" s="246" t="s">
        <v>85</v>
      </c>
      <c r="AV933" s="14" t="s">
        <v>85</v>
      </c>
      <c r="AW933" s="14" t="s">
        <v>37</v>
      </c>
      <c r="AX933" s="14" t="s">
        <v>75</v>
      </c>
      <c r="AY933" s="246" t="s">
        <v>130</v>
      </c>
    </row>
    <row r="934" s="14" customFormat="1">
      <c r="A934" s="14"/>
      <c r="B934" s="236"/>
      <c r="C934" s="237"/>
      <c r="D934" s="227" t="s">
        <v>141</v>
      </c>
      <c r="E934" s="238" t="s">
        <v>19</v>
      </c>
      <c r="F934" s="239" t="s">
        <v>655</v>
      </c>
      <c r="G934" s="237"/>
      <c r="H934" s="240">
        <v>15.92</v>
      </c>
      <c r="I934" s="241"/>
      <c r="J934" s="237"/>
      <c r="K934" s="237"/>
      <c r="L934" s="242"/>
      <c r="M934" s="243"/>
      <c r="N934" s="244"/>
      <c r="O934" s="244"/>
      <c r="P934" s="244"/>
      <c r="Q934" s="244"/>
      <c r="R934" s="244"/>
      <c r="S934" s="244"/>
      <c r="T934" s="245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6" t="s">
        <v>141</v>
      </c>
      <c r="AU934" s="246" t="s">
        <v>85</v>
      </c>
      <c r="AV934" s="14" t="s">
        <v>85</v>
      </c>
      <c r="AW934" s="14" t="s">
        <v>37</v>
      </c>
      <c r="AX934" s="14" t="s">
        <v>75</v>
      </c>
      <c r="AY934" s="246" t="s">
        <v>130</v>
      </c>
    </row>
    <row r="935" s="14" customFormat="1">
      <c r="A935" s="14"/>
      <c r="B935" s="236"/>
      <c r="C935" s="237"/>
      <c r="D935" s="227" t="s">
        <v>141</v>
      </c>
      <c r="E935" s="238" t="s">
        <v>19</v>
      </c>
      <c r="F935" s="239" t="s">
        <v>484</v>
      </c>
      <c r="G935" s="237"/>
      <c r="H935" s="240">
        <v>23.370000000000001</v>
      </c>
      <c r="I935" s="241"/>
      <c r="J935" s="237"/>
      <c r="K935" s="237"/>
      <c r="L935" s="242"/>
      <c r="M935" s="243"/>
      <c r="N935" s="244"/>
      <c r="O935" s="244"/>
      <c r="P935" s="244"/>
      <c r="Q935" s="244"/>
      <c r="R935" s="244"/>
      <c r="S935" s="244"/>
      <c r="T935" s="245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46" t="s">
        <v>141</v>
      </c>
      <c r="AU935" s="246" t="s">
        <v>85</v>
      </c>
      <c r="AV935" s="14" t="s">
        <v>85</v>
      </c>
      <c r="AW935" s="14" t="s">
        <v>37</v>
      </c>
      <c r="AX935" s="14" t="s">
        <v>75</v>
      </c>
      <c r="AY935" s="246" t="s">
        <v>130</v>
      </c>
    </row>
    <row r="936" s="16" customFormat="1">
      <c r="A936" s="16"/>
      <c r="B936" s="268"/>
      <c r="C936" s="269"/>
      <c r="D936" s="227" t="s">
        <v>141</v>
      </c>
      <c r="E936" s="270" t="s">
        <v>19</v>
      </c>
      <c r="F936" s="271" t="s">
        <v>245</v>
      </c>
      <c r="G936" s="269"/>
      <c r="H936" s="272">
        <v>157.00300000000001</v>
      </c>
      <c r="I936" s="273"/>
      <c r="J936" s="269"/>
      <c r="K936" s="269"/>
      <c r="L936" s="274"/>
      <c r="M936" s="275"/>
      <c r="N936" s="276"/>
      <c r="O936" s="276"/>
      <c r="P936" s="276"/>
      <c r="Q936" s="276"/>
      <c r="R936" s="276"/>
      <c r="S936" s="276"/>
      <c r="T936" s="277"/>
      <c r="U936" s="16"/>
      <c r="V936" s="16"/>
      <c r="W936" s="16"/>
      <c r="X936" s="16"/>
      <c r="Y936" s="16"/>
      <c r="Z936" s="16"/>
      <c r="AA936" s="16"/>
      <c r="AB936" s="16"/>
      <c r="AC936" s="16"/>
      <c r="AD936" s="16"/>
      <c r="AE936" s="16"/>
      <c r="AT936" s="278" t="s">
        <v>141</v>
      </c>
      <c r="AU936" s="278" t="s">
        <v>85</v>
      </c>
      <c r="AV936" s="16" t="s">
        <v>157</v>
      </c>
      <c r="AW936" s="16" t="s">
        <v>37</v>
      </c>
      <c r="AX936" s="16" t="s">
        <v>75</v>
      </c>
      <c r="AY936" s="278" t="s">
        <v>130</v>
      </c>
    </row>
    <row r="937" s="13" customFormat="1">
      <c r="A937" s="13"/>
      <c r="B937" s="225"/>
      <c r="C937" s="226"/>
      <c r="D937" s="227" t="s">
        <v>141</v>
      </c>
      <c r="E937" s="228" t="s">
        <v>19</v>
      </c>
      <c r="F937" s="229" t="s">
        <v>661</v>
      </c>
      <c r="G937" s="226"/>
      <c r="H937" s="228" t="s">
        <v>19</v>
      </c>
      <c r="I937" s="230"/>
      <c r="J937" s="226"/>
      <c r="K937" s="226"/>
      <c r="L937" s="231"/>
      <c r="M937" s="232"/>
      <c r="N937" s="233"/>
      <c r="O937" s="233"/>
      <c r="P937" s="233"/>
      <c r="Q937" s="233"/>
      <c r="R937" s="233"/>
      <c r="S937" s="233"/>
      <c r="T937" s="234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5" t="s">
        <v>141</v>
      </c>
      <c r="AU937" s="235" t="s">
        <v>85</v>
      </c>
      <c r="AV937" s="13" t="s">
        <v>83</v>
      </c>
      <c r="AW937" s="13" t="s">
        <v>37</v>
      </c>
      <c r="AX937" s="13" t="s">
        <v>75</v>
      </c>
      <c r="AY937" s="235" t="s">
        <v>130</v>
      </c>
    </row>
    <row r="938" s="14" customFormat="1">
      <c r="A938" s="14"/>
      <c r="B938" s="236"/>
      <c r="C938" s="237"/>
      <c r="D938" s="227" t="s">
        <v>141</v>
      </c>
      <c r="E938" s="238" t="s">
        <v>19</v>
      </c>
      <c r="F938" s="239" t="s">
        <v>662</v>
      </c>
      <c r="G938" s="237"/>
      <c r="H938" s="240">
        <v>296.95800000000003</v>
      </c>
      <c r="I938" s="241"/>
      <c r="J938" s="237"/>
      <c r="K938" s="237"/>
      <c r="L938" s="242"/>
      <c r="M938" s="243"/>
      <c r="N938" s="244"/>
      <c r="O938" s="244"/>
      <c r="P938" s="244"/>
      <c r="Q938" s="244"/>
      <c r="R938" s="244"/>
      <c r="S938" s="244"/>
      <c r="T938" s="245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6" t="s">
        <v>141</v>
      </c>
      <c r="AU938" s="246" t="s">
        <v>85</v>
      </c>
      <c r="AV938" s="14" t="s">
        <v>85</v>
      </c>
      <c r="AW938" s="14" t="s">
        <v>37</v>
      </c>
      <c r="AX938" s="14" t="s">
        <v>75</v>
      </c>
      <c r="AY938" s="246" t="s">
        <v>130</v>
      </c>
    </row>
    <row r="939" s="14" customFormat="1">
      <c r="A939" s="14"/>
      <c r="B939" s="236"/>
      <c r="C939" s="237"/>
      <c r="D939" s="227" t="s">
        <v>141</v>
      </c>
      <c r="E939" s="238" t="s">
        <v>19</v>
      </c>
      <c r="F939" s="239" t="s">
        <v>663</v>
      </c>
      <c r="G939" s="237"/>
      <c r="H939" s="240">
        <v>13.720000000000001</v>
      </c>
      <c r="I939" s="241"/>
      <c r="J939" s="237"/>
      <c r="K939" s="237"/>
      <c r="L939" s="242"/>
      <c r="M939" s="243"/>
      <c r="N939" s="244"/>
      <c r="O939" s="244"/>
      <c r="P939" s="244"/>
      <c r="Q939" s="244"/>
      <c r="R939" s="244"/>
      <c r="S939" s="244"/>
      <c r="T939" s="245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6" t="s">
        <v>141</v>
      </c>
      <c r="AU939" s="246" t="s">
        <v>85</v>
      </c>
      <c r="AV939" s="14" t="s">
        <v>85</v>
      </c>
      <c r="AW939" s="14" t="s">
        <v>37</v>
      </c>
      <c r="AX939" s="14" t="s">
        <v>75</v>
      </c>
      <c r="AY939" s="246" t="s">
        <v>130</v>
      </c>
    </row>
    <row r="940" s="14" customFormat="1">
      <c r="A940" s="14"/>
      <c r="B940" s="236"/>
      <c r="C940" s="237"/>
      <c r="D940" s="227" t="s">
        <v>141</v>
      </c>
      <c r="E940" s="238" t="s">
        <v>19</v>
      </c>
      <c r="F940" s="239" t="s">
        <v>664</v>
      </c>
      <c r="G940" s="237"/>
      <c r="H940" s="240">
        <v>28.25</v>
      </c>
      <c r="I940" s="241"/>
      <c r="J940" s="237"/>
      <c r="K940" s="237"/>
      <c r="L940" s="242"/>
      <c r="M940" s="243"/>
      <c r="N940" s="244"/>
      <c r="O940" s="244"/>
      <c r="P940" s="244"/>
      <c r="Q940" s="244"/>
      <c r="R940" s="244"/>
      <c r="S940" s="244"/>
      <c r="T940" s="245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6" t="s">
        <v>141</v>
      </c>
      <c r="AU940" s="246" t="s">
        <v>85</v>
      </c>
      <c r="AV940" s="14" t="s">
        <v>85</v>
      </c>
      <c r="AW940" s="14" t="s">
        <v>37</v>
      </c>
      <c r="AX940" s="14" t="s">
        <v>75</v>
      </c>
      <c r="AY940" s="246" t="s">
        <v>130</v>
      </c>
    </row>
    <row r="941" s="16" customFormat="1">
      <c r="A941" s="16"/>
      <c r="B941" s="268"/>
      <c r="C941" s="269"/>
      <c r="D941" s="227" t="s">
        <v>141</v>
      </c>
      <c r="E941" s="270" t="s">
        <v>19</v>
      </c>
      <c r="F941" s="271" t="s">
        <v>245</v>
      </c>
      <c r="G941" s="269"/>
      <c r="H941" s="272">
        <v>338.92800000000005</v>
      </c>
      <c r="I941" s="273"/>
      <c r="J941" s="269"/>
      <c r="K941" s="269"/>
      <c r="L941" s="274"/>
      <c r="M941" s="275"/>
      <c r="N941" s="276"/>
      <c r="O941" s="276"/>
      <c r="P941" s="276"/>
      <c r="Q941" s="276"/>
      <c r="R941" s="276"/>
      <c r="S941" s="276"/>
      <c r="T941" s="277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T941" s="278" t="s">
        <v>141</v>
      </c>
      <c r="AU941" s="278" t="s">
        <v>85</v>
      </c>
      <c r="AV941" s="16" t="s">
        <v>157</v>
      </c>
      <c r="AW941" s="16" t="s">
        <v>37</v>
      </c>
      <c r="AX941" s="16" t="s">
        <v>75</v>
      </c>
      <c r="AY941" s="278" t="s">
        <v>130</v>
      </c>
    </row>
    <row r="942" s="15" customFormat="1">
      <c r="A942" s="15"/>
      <c r="B942" s="247"/>
      <c r="C942" s="248"/>
      <c r="D942" s="227" t="s">
        <v>141</v>
      </c>
      <c r="E942" s="249" t="s">
        <v>19</v>
      </c>
      <c r="F942" s="250" t="s">
        <v>145</v>
      </c>
      <c r="G942" s="248"/>
      <c r="H942" s="251">
        <v>825.93100000000004</v>
      </c>
      <c r="I942" s="252"/>
      <c r="J942" s="248"/>
      <c r="K942" s="248"/>
      <c r="L942" s="253"/>
      <c r="M942" s="254"/>
      <c r="N942" s="255"/>
      <c r="O942" s="255"/>
      <c r="P942" s="255"/>
      <c r="Q942" s="255"/>
      <c r="R942" s="255"/>
      <c r="S942" s="255"/>
      <c r="T942" s="256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57" t="s">
        <v>141</v>
      </c>
      <c r="AU942" s="257" t="s">
        <v>85</v>
      </c>
      <c r="AV942" s="15" t="s">
        <v>137</v>
      </c>
      <c r="AW942" s="15" t="s">
        <v>37</v>
      </c>
      <c r="AX942" s="15" t="s">
        <v>75</v>
      </c>
      <c r="AY942" s="257" t="s">
        <v>130</v>
      </c>
    </row>
    <row r="943" s="14" customFormat="1">
      <c r="A943" s="14"/>
      <c r="B943" s="236"/>
      <c r="C943" s="237"/>
      <c r="D943" s="227" t="s">
        <v>141</v>
      </c>
      <c r="E943" s="238" t="s">
        <v>19</v>
      </c>
      <c r="F943" s="239" t="s">
        <v>670</v>
      </c>
      <c r="G943" s="237"/>
      <c r="H943" s="240">
        <v>165.18600000000001</v>
      </c>
      <c r="I943" s="241"/>
      <c r="J943" s="237"/>
      <c r="K943" s="237"/>
      <c r="L943" s="242"/>
      <c r="M943" s="243"/>
      <c r="N943" s="244"/>
      <c r="O943" s="244"/>
      <c r="P943" s="244"/>
      <c r="Q943" s="244"/>
      <c r="R943" s="244"/>
      <c r="S943" s="244"/>
      <c r="T943" s="245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46" t="s">
        <v>141</v>
      </c>
      <c r="AU943" s="246" t="s">
        <v>85</v>
      </c>
      <c r="AV943" s="14" t="s">
        <v>85</v>
      </c>
      <c r="AW943" s="14" t="s">
        <v>37</v>
      </c>
      <c r="AX943" s="14" t="s">
        <v>83</v>
      </c>
      <c r="AY943" s="246" t="s">
        <v>130</v>
      </c>
    </row>
    <row r="944" s="12" customFormat="1" ht="22.8" customHeight="1">
      <c r="A944" s="12"/>
      <c r="B944" s="191"/>
      <c r="C944" s="192"/>
      <c r="D944" s="193" t="s">
        <v>74</v>
      </c>
      <c r="E944" s="205" t="s">
        <v>689</v>
      </c>
      <c r="F944" s="205" t="s">
        <v>690</v>
      </c>
      <c r="G944" s="192"/>
      <c r="H944" s="192"/>
      <c r="I944" s="195"/>
      <c r="J944" s="206">
        <f>BK944</f>
        <v>0</v>
      </c>
      <c r="K944" s="192"/>
      <c r="L944" s="197"/>
      <c r="M944" s="198"/>
      <c r="N944" s="199"/>
      <c r="O944" s="199"/>
      <c r="P944" s="200">
        <f>SUM(P945:P957)</f>
        <v>0</v>
      </c>
      <c r="Q944" s="199"/>
      <c r="R944" s="200">
        <f>SUM(R945:R957)</f>
        <v>0</v>
      </c>
      <c r="S944" s="199"/>
      <c r="T944" s="201">
        <f>SUM(T945:T957)</f>
        <v>0</v>
      </c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R944" s="202" t="s">
        <v>83</v>
      </c>
      <c r="AT944" s="203" t="s">
        <v>74</v>
      </c>
      <c r="AU944" s="203" t="s">
        <v>83</v>
      </c>
      <c r="AY944" s="202" t="s">
        <v>130</v>
      </c>
      <c r="BK944" s="204">
        <f>SUM(BK945:BK957)</f>
        <v>0</v>
      </c>
    </row>
    <row r="945" s="2" customFormat="1" ht="16.5" customHeight="1">
      <c r="A945" s="41"/>
      <c r="B945" s="42"/>
      <c r="C945" s="207" t="s">
        <v>691</v>
      </c>
      <c r="D945" s="207" t="s">
        <v>132</v>
      </c>
      <c r="E945" s="208" t="s">
        <v>692</v>
      </c>
      <c r="F945" s="209" t="s">
        <v>693</v>
      </c>
      <c r="G945" s="210" t="s">
        <v>178</v>
      </c>
      <c r="H945" s="211">
        <v>122.95699999999999</v>
      </c>
      <c r="I945" s="212"/>
      <c r="J945" s="213">
        <f>ROUND(I945*H945,2)</f>
        <v>0</v>
      </c>
      <c r="K945" s="209" t="s">
        <v>136</v>
      </c>
      <c r="L945" s="47"/>
      <c r="M945" s="214" t="s">
        <v>19</v>
      </c>
      <c r="N945" s="215" t="s">
        <v>46</v>
      </c>
      <c r="O945" s="87"/>
      <c r="P945" s="216">
        <f>O945*H945</f>
        <v>0</v>
      </c>
      <c r="Q945" s="216">
        <v>0</v>
      </c>
      <c r="R945" s="216">
        <f>Q945*H945</f>
        <v>0</v>
      </c>
      <c r="S945" s="216">
        <v>0</v>
      </c>
      <c r="T945" s="217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8" t="s">
        <v>137</v>
      </c>
      <c r="AT945" s="218" t="s">
        <v>132</v>
      </c>
      <c r="AU945" s="218" t="s">
        <v>85</v>
      </c>
      <c r="AY945" s="20" t="s">
        <v>130</v>
      </c>
      <c r="BE945" s="219">
        <f>IF(N945="základní",J945,0)</f>
        <v>0</v>
      </c>
      <c r="BF945" s="219">
        <f>IF(N945="snížená",J945,0)</f>
        <v>0</v>
      </c>
      <c r="BG945" s="219">
        <f>IF(N945="zákl. přenesená",J945,0)</f>
        <v>0</v>
      </c>
      <c r="BH945" s="219">
        <f>IF(N945="sníž. přenesená",J945,0)</f>
        <v>0</v>
      </c>
      <c r="BI945" s="219">
        <f>IF(N945="nulová",J945,0)</f>
        <v>0</v>
      </c>
      <c r="BJ945" s="20" t="s">
        <v>83</v>
      </c>
      <c r="BK945" s="219">
        <f>ROUND(I945*H945,2)</f>
        <v>0</v>
      </c>
      <c r="BL945" s="20" t="s">
        <v>137</v>
      </c>
      <c r="BM945" s="218" t="s">
        <v>694</v>
      </c>
    </row>
    <row r="946" s="2" customFormat="1">
      <c r="A946" s="41"/>
      <c r="B946" s="42"/>
      <c r="C946" s="43"/>
      <c r="D946" s="220" t="s">
        <v>139</v>
      </c>
      <c r="E946" s="43"/>
      <c r="F946" s="221" t="s">
        <v>695</v>
      </c>
      <c r="G946" s="43"/>
      <c r="H946" s="43"/>
      <c r="I946" s="222"/>
      <c r="J946" s="43"/>
      <c r="K946" s="43"/>
      <c r="L946" s="47"/>
      <c r="M946" s="223"/>
      <c r="N946" s="224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139</v>
      </c>
      <c r="AU946" s="20" t="s">
        <v>85</v>
      </c>
    </row>
    <row r="947" s="2" customFormat="1" ht="21.75" customHeight="1">
      <c r="A947" s="41"/>
      <c r="B947" s="42"/>
      <c r="C947" s="207" t="s">
        <v>696</v>
      </c>
      <c r="D947" s="207" t="s">
        <v>132</v>
      </c>
      <c r="E947" s="208" t="s">
        <v>697</v>
      </c>
      <c r="F947" s="209" t="s">
        <v>698</v>
      </c>
      <c r="G947" s="210" t="s">
        <v>178</v>
      </c>
      <c r="H947" s="211">
        <v>122.95699999999999</v>
      </c>
      <c r="I947" s="212"/>
      <c r="J947" s="213">
        <f>ROUND(I947*H947,2)</f>
        <v>0</v>
      </c>
      <c r="K947" s="209" t="s">
        <v>136</v>
      </c>
      <c r="L947" s="47"/>
      <c r="M947" s="214" t="s">
        <v>19</v>
      </c>
      <c r="N947" s="215" t="s">
        <v>46</v>
      </c>
      <c r="O947" s="87"/>
      <c r="P947" s="216">
        <f>O947*H947</f>
        <v>0</v>
      </c>
      <c r="Q947" s="216">
        <v>0</v>
      </c>
      <c r="R947" s="216">
        <f>Q947*H947</f>
        <v>0</v>
      </c>
      <c r="S947" s="216">
        <v>0</v>
      </c>
      <c r="T947" s="217">
        <f>S947*H947</f>
        <v>0</v>
      </c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R947" s="218" t="s">
        <v>137</v>
      </c>
      <c r="AT947" s="218" t="s">
        <v>132</v>
      </c>
      <c r="AU947" s="218" t="s">
        <v>85</v>
      </c>
      <c r="AY947" s="20" t="s">
        <v>130</v>
      </c>
      <c r="BE947" s="219">
        <f>IF(N947="základní",J947,0)</f>
        <v>0</v>
      </c>
      <c r="BF947" s="219">
        <f>IF(N947="snížená",J947,0)</f>
        <v>0</v>
      </c>
      <c r="BG947" s="219">
        <f>IF(N947="zákl. přenesená",J947,0)</f>
        <v>0</v>
      </c>
      <c r="BH947" s="219">
        <f>IF(N947="sníž. přenesená",J947,0)</f>
        <v>0</v>
      </c>
      <c r="BI947" s="219">
        <f>IF(N947="nulová",J947,0)</f>
        <v>0</v>
      </c>
      <c r="BJ947" s="20" t="s">
        <v>83</v>
      </c>
      <c r="BK947" s="219">
        <f>ROUND(I947*H947,2)</f>
        <v>0</v>
      </c>
      <c r="BL947" s="20" t="s">
        <v>137</v>
      </c>
      <c r="BM947" s="218" t="s">
        <v>699</v>
      </c>
    </row>
    <row r="948" s="2" customFormat="1">
      <c r="A948" s="41"/>
      <c r="B948" s="42"/>
      <c r="C948" s="43"/>
      <c r="D948" s="220" t="s">
        <v>139</v>
      </c>
      <c r="E948" s="43"/>
      <c r="F948" s="221" t="s">
        <v>700</v>
      </c>
      <c r="G948" s="43"/>
      <c r="H948" s="43"/>
      <c r="I948" s="222"/>
      <c r="J948" s="43"/>
      <c r="K948" s="43"/>
      <c r="L948" s="47"/>
      <c r="M948" s="223"/>
      <c r="N948" s="224"/>
      <c r="O948" s="87"/>
      <c r="P948" s="87"/>
      <c r="Q948" s="87"/>
      <c r="R948" s="87"/>
      <c r="S948" s="87"/>
      <c r="T948" s="88"/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T948" s="20" t="s">
        <v>139</v>
      </c>
      <c r="AU948" s="20" t="s">
        <v>85</v>
      </c>
    </row>
    <row r="949" s="2" customFormat="1" ht="24.15" customHeight="1">
      <c r="A949" s="41"/>
      <c r="B949" s="42"/>
      <c r="C949" s="207" t="s">
        <v>701</v>
      </c>
      <c r="D949" s="207" t="s">
        <v>132</v>
      </c>
      <c r="E949" s="208" t="s">
        <v>702</v>
      </c>
      <c r="F949" s="209" t="s">
        <v>703</v>
      </c>
      <c r="G949" s="210" t="s">
        <v>178</v>
      </c>
      <c r="H949" s="211">
        <v>1475.4839999999999</v>
      </c>
      <c r="I949" s="212"/>
      <c r="J949" s="213">
        <f>ROUND(I949*H949,2)</f>
        <v>0</v>
      </c>
      <c r="K949" s="209" t="s">
        <v>136</v>
      </c>
      <c r="L949" s="47"/>
      <c r="M949" s="214" t="s">
        <v>19</v>
      </c>
      <c r="N949" s="215" t="s">
        <v>46</v>
      </c>
      <c r="O949" s="87"/>
      <c r="P949" s="216">
        <f>O949*H949</f>
        <v>0</v>
      </c>
      <c r="Q949" s="216">
        <v>0</v>
      </c>
      <c r="R949" s="216">
        <f>Q949*H949</f>
        <v>0</v>
      </c>
      <c r="S949" s="216">
        <v>0</v>
      </c>
      <c r="T949" s="217">
        <f>S949*H949</f>
        <v>0</v>
      </c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R949" s="218" t="s">
        <v>137</v>
      </c>
      <c r="AT949" s="218" t="s">
        <v>132</v>
      </c>
      <c r="AU949" s="218" t="s">
        <v>85</v>
      </c>
      <c r="AY949" s="20" t="s">
        <v>130</v>
      </c>
      <c r="BE949" s="219">
        <f>IF(N949="základní",J949,0)</f>
        <v>0</v>
      </c>
      <c r="BF949" s="219">
        <f>IF(N949="snížená",J949,0)</f>
        <v>0</v>
      </c>
      <c r="BG949" s="219">
        <f>IF(N949="zákl. přenesená",J949,0)</f>
        <v>0</v>
      </c>
      <c r="BH949" s="219">
        <f>IF(N949="sníž. přenesená",J949,0)</f>
        <v>0</v>
      </c>
      <c r="BI949" s="219">
        <f>IF(N949="nulová",J949,0)</f>
        <v>0</v>
      </c>
      <c r="BJ949" s="20" t="s">
        <v>83</v>
      </c>
      <c r="BK949" s="219">
        <f>ROUND(I949*H949,2)</f>
        <v>0</v>
      </c>
      <c r="BL949" s="20" t="s">
        <v>137</v>
      </c>
      <c r="BM949" s="218" t="s">
        <v>704</v>
      </c>
    </row>
    <row r="950" s="2" customFormat="1">
      <c r="A950" s="41"/>
      <c r="B950" s="42"/>
      <c r="C950" s="43"/>
      <c r="D950" s="220" t="s">
        <v>139</v>
      </c>
      <c r="E950" s="43"/>
      <c r="F950" s="221" t="s">
        <v>705</v>
      </c>
      <c r="G950" s="43"/>
      <c r="H950" s="43"/>
      <c r="I950" s="222"/>
      <c r="J950" s="43"/>
      <c r="K950" s="43"/>
      <c r="L950" s="47"/>
      <c r="M950" s="223"/>
      <c r="N950" s="224"/>
      <c r="O950" s="87"/>
      <c r="P950" s="87"/>
      <c r="Q950" s="87"/>
      <c r="R950" s="87"/>
      <c r="S950" s="87"/>
      <c r="T950" s="88"/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T950" s="20" t="s">
        <v>139</v>
      </c>
      <c r="AU950" s="20" t="s">
        <v>85</v>
      </c>
    </row>
    <row r="951" s="14" customFormat="1">
      <c r="A951" s="14"/>
      <c r="B951" s="236"/>
      <c r="C951" s="237"/>
      <c r="D951" s="227" t="s">
        <v>141</v>
      </c>
      <c r="E951" s="238" t="s">
        <v>19</v>
      </c>
      <c r="F951" s="239" t="s">
        <v>706</v>
      </c>
      <c r="G951" s="237"/>
      <c r="H951" s="240">
        <v>1475.4839999999999</v>
      </c>
      <c r="I951" s="241"/>
      <c r="J951" s="237"/>
      <c r="K951" s="237"/>
      <c r="L951" s="242"/>
      <c r="M951" s="243"/>
      <c r="N951" s="244"/>
      <c r="O951" s="244"/>
      <c r="P951" s="244"/>
      <c r="Q951" s="244"/>
      <c r="R951" s="244"/>
      <c r="S951" s="244"/>
      <c r="T951" s="245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6" t="s">
        <v>141</v>
      </c>
      <c r="AU951" s="246" t="s">
        <v>85</v>
      </c>
      <c r="AV951" s="14" t="s">
        <v>85</v>
      </c>
      <c r="AW951" s="14" t="s">
        <v>37</v>
      </c>
      <c r="AX951" s="14" t="s">
        <v>83</v>
      </c>
      <c r="AY951" s="246" t="s">
        <v>130</v>
      </c>
    </row>
    <row r="952" s="2" customFormat="1" ht="24.15" customHeight="1">
      <c r="A952" s="41"/>
      <c r="B952" s="42"/>
      <c r="C952" s="207" t="s">
        <v>707</v>
      </c>
      <c r="D952" s="207" t="s">
        <v>132</v>
      </c>
      <c r="E952" s="208" t="s">
        <v>708</v>
      </c>
      <c r="F952" s="209" t="s">
        <v>709</v>
      </c>
      <c r="G952" s="210" t="s">
        <v>178</v>
      </c>
      <c r="H952" s="211">
        <v>69.915999999999997</v>
      </c>
      <c r="I952" s="212"/>
      <c r="J952" s="213">
        <f>ROUND(I952*H952,2)</f>
        <v>0</v>
      </c>
      <c r="K952" s="209" t="s">
        <v>136</v>
      </c>
      <c r="L952" s="47"/>
      <c r="M952" s="214" t="s">
        <v>19</v>
      </c>
      <c r="N952" s="215" t="s">
        <v>46</v>
      </c>
      <c r="O952" s="87"/>
      <c r="P952" s="216">
        <f>O952*H952</f>
        <v>0</v>
      </c>
      <c r="Q952" s="216">
        <v>0</v>
      </c>
      <c r="R952" s="216">
        <f>Q952*H952</f>
        <v>0</v>
      </c>
      <c r="S952" s="216">
        <v>0</v>
      </c>
      <c r="T952" s="217">
        <f>S952*H952</f>
        <v>0</v>
      </c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R952" s="218" t="s">
        <v>137</v>
      </c>
      <c r="AT952" s="218" t="s">
        <v>132</v>
      </c>
      <c r="AU952" s="218" t="s">
        <v>85</v>
      </c>
      <c r="AY952" s="20" t="s">
        <v>130</v>
      </c>
      <c r="BE952" s="219">
        <f>IF(N952="základní",J952,0)</f>
        <v>0</v>
      </c>
      <c r="BF952" s="219">
        <f>IF(N952="snížená",J952,0)</f>
        <v>0</v>
      </c>
      <c r="BG952" s="219">
        <f>IF(N952="zákl. přenesená",J952,0)</f>
        <v>0</v>
      </c>
      <c r="BH952" s="219">
        <f>IF(N952="sníž. přenesená",J952,0)</f>
        <v>0</v>
      </c>
      <c r="BI952" s="219">
        <f>IF(N952="nulová",J952,0)</f>
        <v>0</v>
      </c>
      <c r="BJ952" s="20" t="s">
        <v>83</v>
      </c>
      <c r="BK952" s="219">
        <f>ROUND(I952*H952,2)</f>
        <v>0</v>
      </c>
      <c r="BL952" s="20" t="s">
        <v>137</v>
      </c>
      <c r="BM952" s="218" t="s">
        <v>710</v>
      </c>
    </row>
    <row r="953" s="2" customFormat="1">
      <c r="A953" s="41"/>
      <c r="B953" s="42"/>
      <c r="C953" s="43"/>
      <c r="D953" s="220" t="s">
        <v>139</v>
      </c>
      <c r="E953" s="43"/>
      <c r="F953" s="221" t="s">
        <v>711</v>
      </c>
      <c r="G953" s="43"/>
      <c r="H953" s="43"/>
      <c r="I953" s="222"/>
      <c r="J953" s="43"/>
      <c r="K953" s="43"/>
      <c r="L953" s="47"/>
      <c r="M953" s="223"/>
      <c r="N953" s="224"/>
      <c r="O953" s="87"/>
      <c r="P953" s="87"/>
      <c r="Q953" s="87"/>
      <c r="R953" s="87"/>
      <c r="S953" s="87"/>
      <c r="T953" s="88"/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T953" s="20" t="s">
        <v>139</v>
      </c>
      <c r="AU953" s="20" t="s">
        <v>85</v>
      </c>
    </row>
    <row r="954" s="2" customFormat="1" ht="24.15" customHeight="1">
      <c r="A954" s="41"/>
      <c r="B954" s="42"/>
      <c r="C954" s="207" t="s">
        <v>712</v>
      </c>
      <c r="D954" s="207" t="s">
        <v>132</v>
      </c>
      <c r="E954" s="208" t="s">
        <v>713</v>
      </c>
      <c r="F954" s="209" t="s">
        <v>714</v>
      </c>
      <c r="G954" s="210" t="s">
        <v>178</v>
      </c>
      <c r="H954" s="211">
        <v>46.000999999999998</v>
      </c>
      <c r="I954" s="212"/>
      <c r="J954" s="213">
        <f>ROUND(I954*H954,2)</f>
        <v>0</v>
      </c>
      <c r="K954" s="209" t="s">
        <v>136</v>
      </c>
      <c r="L954" s="47"/>
      <c r="M954" s="214" t="s">
        <v>19</v>
      </c>
      <c r="N954" s="215" t="s">
        <v>46</v>
      </c>
      <c r="O954" s="87"/>
      <c r="P954" s="216">
        <f>O954*H954</f>
        <v>0</v>
      </c>
      <c r="Q954" s="216">
        <v>0</v>
      </c>
      <c r="R954" s="216">
        <f>Q954*H954</f>
        <v>0</v>
      </c>
      <c r="S954" s="216">
        <v>0</v>
      </c>
      <c r="T954" s="217">
        <f>S954*H954</f>
        <v>0</v>
      </c>
      <c r="U954" s="41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  <c r="AR954" s="218" t="s">
        <v>137</v>
      </c>
      <c r="AT954" s="218" t="s">
        <v>132</v>
      </c>
      <c r="AU954" s="218" t="s">
        <v>85</v>
      </c>
      <c r="AY954" s="20" t="s">
        <v>130</v>
      </c>
      <c r="BE954" s="219">
        <f>IF(N954="základní",J954,0)</f>
        <v>0</v>
      </c>
      <c r="BF954" s="219">
        <f>IF(N954="snížená",J954,0)</f>
        <v>0</v>
      </c>
      <c r="BG954" s="219">
        <f>IF(N954="zákl. přenesená",J954,0)</f>
        <v>0</v>
      </c>
      <c r="BH954" s="219">
        <f>IF(N954="sníž. přenesená",J954,0)</f>
        <v>0</v>
      </c>
      <c r="BI954" s="219">
        <f>IF(N954="nulová",J954,0)</f>
        <v>0</v>
      </c>
      <c r="BJ954" s="20" t="s">
        <v>83</v>
      </c>
      <c r="BK954" s="219">
        <f>ROUND(I954*H954,2)</f>
        <v>0</v>
      </c>
      <c r="BL954" s="20" t="s">
        <v>137</v>
      </c>
      <c r="BM954" s="218" t="s">
        <v>715</v>
      </c>
    </row>
    <row r="955" s="2" customFormat="1">
      <c r="A955" s="41"/>
      <c r="B955" s="42"/>
      <c r="C955" s="43"/>
      <c r="D955" s="220" t="s">
        <v>139</v>
      </c>
      <c r="E955" s="43"/>
      <c r="F955" s="221" t="s">
        <v>716</v>
      </c>
      <c r="G955" s="43"/>
      <c r="H955" s="43"/>
      <c r="I955" s="222"/>
      <c r="J955" s="43"/>
      <c r="K955" s="43"/>
      <c r="L955" s="47"/>
      <c r="M955" s="223"/>
      <c r="N955" s="224"/>
      <c r="O955" s="87"/>
      <c r="P955" s="87"/>
      <c r="Q955" s="87"/>
      <c r="R955" s="87"/>
      <c r="S955" s="87"/>
      <c r="T955" s="88"/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T955" s="20" t="s">
        <v>139</v>
      </c>
      <c r="AU955" s="20" t="s">
        <v>85</v>
      </c>
    </row>
    <row r="956" s="2" customFormat="1" ht="24.15" customHeight="1">
      <c r="A956" s="41"/>
      <c r="B956" s="42"/>
      <c r="C956" s="207" t="s">
        <v>717</v>
      </c>
      <c r="D956" s="207" t="s">
        <v>132</v>
      </c>
      <c r="E956" s="208" t="s">
        <v>718</v>
      </c>
      <c r="F956" s="209" t="s">
        <v>719</v>
      </c>
      <c r="G956" s="210" t="s">
        <v>178</v>
      </c>
      <c r="H956" s="211">
        <v>6.9550000000000001</v>
      </c>
      <c r="I956" s="212"/>
      <c r="J956" s="213">
        <f>ROUND(I956*H956,2)</f>
        <v>0</v>
      </c>
      <c r="K956" s="209" t="s">
        <v>136</v>
      </c>
      <c r="L956" s="47"/>
      <c r="M956" s="214" t="s">
        <v>19</v>
      </c>
      <c r="N956" s="215" t="s">
        <v>46</v>
      </c>
      <c r="O956" s="87"/>
      <c r="P956" s="216">
        <f>O956*H956</f>
        <v>0</v>
      </c>
      <c r="Q956" s="216">
        <v>0</v>
      </c>
      <c r="R956" s="216">
        <f>Q956*H956</f>
        <v>0</v>
      </c>
      <c r="S956" s="216">
        <v>0</v>
      </c>
      <c r="T956" s="217">
        <f>S956*H956</f>
        <v>0</v>
      </c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R956" s="218" t="s">
        <v>137</v>
      </c>
      <c r="AT956" s="218" t="s">
        <v>132</v>
      </c>
      <c r="AU956" s="218" t="s">
        <v>85</v>
      </c>
      <c r="AY956" s="20" t="s">
        <v>130</v>
      </c>
      <c r="BE956" s="219">
        <f>IF(N956="základní",J956,0)</f>
        <v>0</v>
      </c>
      <c r="BF956" s="219">
        <f>IF(N956="snížená",J956,0)</f>
        <v>0</v>
      </c>
      <c r="BG956" s="219">
        <f>IF(N956="zákl. přenesená",J956,0)</f>
        <v>0</v>
      </c>
      <c r="BH956" s="219">
        <f>IF(N956="sníž. přenesená",J956,0)</f>
        <v>0</v>
      </c>
      <c r="BI956" s="219">
        <f>IF(N956="nulová",J956,0)</f>
        <v>0</v>
      </c>
      <c r="BJ956" s="20" t="s">
        <v>83</v>
      </c>
      <c r="BK956" s="219">
        <f>ROUND(I956*H956,2)</f>
        <v>0</v>
      </c>
      <c r="BL956" s="20" t="s">
        <v>137</v>
      </c>
      <c r="BM956" s="218" t="s">
        <v>720</v>
      </c>
    </row>
    <row r="957" s="2" customFormat="1">
      <c r="A957" s="41"/>
      <c r="B957" s="42"/>
      <c r="C957" s="43"/>
      <c r="D957" s="220" t="s">
        <v>139</v>
      </c>
      <c r="E957" s="43"/>
      <c r="F957" s="221" t="s">
        <v>721</v>
      </c>
      <c r="G957" s="43"/>
      <c r="H957" s="43"/>
      <c r="I957" s="222"/>
      <c r="J957" s="43"/>
      <c r="K957" s="43"/>
      <c r="L957" s="47"/>
      <c r="M957" s="223"/>
      <c r="N957" s="224"/>
      <c r="O957" s="87"/>
      <c r="P957" s="87"/>
      <c r="Q957" s="87"/>
      <c r="R957" s="87"/>
      <c r="S957" s="87"/>
      <c r="T957" s="88"/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T957" s="20" t="s">
        <v>139</v>
      </c>
      <c r="AU957" s="20" t="s">
        <v>85</v>
      </c>
    </row>
    <row r="958" s="12" customFormat="1" ht="22.8" customHeight="1">
      <c r="A958" s="12"/>
      <c r="B958" s="191"/>
      <c r="C958" s="192"/>
      <c r="D958" s="193" t="s">
        <v>74</v>
      </c>
      <c r="E958" s="205" t="s">
        <v>722</v>
      </c>
      <c r="F958" s="205" t="s">
        <v>723</v>
      </c>
      <c r="G958" s="192"/>
      <c r="H958" s="192"/>
      <c r="I958" s="195"/>
      <c r="J958" s="206">
        <f>BK958</f>
        <v>0</v>
      </c>
      <c r="K958" s="192"/>
      <c r="L958" s="197"/>
      <c r="M958" s="198"/>
      <c r="N958" s="199"/>
      <c r="O958" s="199"/>
      <c r="P958" s="200">
        <f>SUM(P959:P960)</f>
        <v>0</v>
      </c>
      <c r="Q958" s="199"/>
      <c r="R958" s="200">
        <f>SUM(R959:R960)</f>
        <v>0</v>
      </c>
      <c r="S958" s="199"/>
      <c r="T958" s="201">
        <f>SUM(T959:T960)</f>
        <v>0</v>
      </c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R958" s="202" t="s">
        <v>83</v>
      </c>
      <c r="AT958" s="203" t="s">
        <v>74</v>
      </c>
      <c r="AU958" s="203" t="s">
        <v>83</v>
      </c>
      <c r="AY958" s="202" t="s">
        <v>130</v>
      </c>
      <c r="BK958" s="204">
        <f>SUM(BK959:BK960)</f>
        <v>0</v>
      </c>
    </row>
    <row r="959" s="2" customFormat="1" ht="16.5" customHeight="1">
      <c r="A959" s="41"/>
      <c r="B959" s="42"/>
      <c r="C959" s="207" t="s">
        <v>724</v>
      </c>
      <c r="D959" s="207" t="s">
        <v>132</v>
      </c>
      <c r="E959" s="208" t="s">
        <v>725</v>
      </c>
      <c r="F959" s="209" t="s">
        <v>726</v>
      </c>
      <c r="G959" s="210" t="s">
        <v>178</v>
      </c>
      <c r="H959" s="211">
        <v>312.291</v>
      </c>
      <c r="I959" s="212"/>
      <c r="J959" s="213">
        <f>ROUND(I959*H959,2)</f>
        <v>0</v>
      </c>
      <c r="K959" s="209" t="s">
        <v>136</v>
      </c>
      <c r="L959" s="47"/>
      <c r="M959" s="214" t="s">
        <v>19</v>
      </c>
      <c r="N959" s="215" t="s">
        <v>46</v>
      </c>
      <c r="O959" s="87"/>
      <c r="P959" s="216">
        <f>O959*H959</f>
        <v>0</v>
      </c>
      <c r="Q959" s="216">
        <v>0</v>
      </c>
      <c r="R959" s="216">
        <f>Q959*H959</f>
        <v>0</v>
      </c>
      <c r="S959" s="216">
        <v>0</v>
      </c>
      <c r="T959" s="217">
        <f>S959*H959</f>
        <v>0</v>
      </c>
      <c r="U959" s="41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R959" s="218" t="s">
        <v>137</v>
      </c>
      <c r="AT959" s="218" t="s">
        <v>132</v>
      </c>
      <c r="AU959" s="218" t="s">
        <v>85</v>
      </c>
      <c r="AY959" s="20" t="s">
        <v>130</v>
      </c>
      <c r="BE959" s="219">
        <f>IF(N959="základní",J959,0)</f>
        <v>0</v>
      </c>
      <c r="BF959" s="219">
        <f>IF(N959="snížená",J959,0)</f>
        <v>0</v>
      </c>
      <c r="BG959" s="219">
        <f>IF(N959="zákl. přenesená",J959,0)</f>
        <v>0</v>
      </c>
      <c r="BH959" s="219">
        <f>IF(N959="sníž. přenesená",J959,0)</f>
        <v>0</v>
      </c>
      <c r="BI959" s="219">
        <f>IF(N959="nulová",J959,0)</f>
        <v>0</v>
      </c>
      <c r="BJ959" s="20" t="s">
        <v>83</v>
      </c>
      <c r="BK959" s="219">
        <f>ROUND(I959*H959,2)</f>
        <v>0</v>
      </c>
      <c r="BL959" s="20" t="s">
        <v>137</v>
      </c>
      <c r="BM959" s="218" t="s">
        <v>727</v>
      </c>
    </row>
    <row r="960" s="2" customFormat="1">
      <c r="A960" s="41"/>
      <c r="B960" s="42"/>
      <c r="C960" s="43"/>
      <c r="D960" s="220" t="s">
        <v>139</v>
      </c>
      <c r="E960" s="43"/>
      <c r="F960" s="221" t="s">
        <v>728</v>
      </c>
      <c r="G960" s="43"/>
      <c r="H960" s="43"/>
      <c r="I960" s="222"/>
      <c r="J960" s="43"/>
      <c r="K960" s="43"/>
      <c r="L960" s="47"/>
      <c r="M960" s="223"/>
      <c r="N960" s="224"/>
      <c r="O960" s="87"/>
      <c r="P960" s="87"/>
      <c r="Q960" s="87"/>
      <c r="R960" s="87"/>
      <c r="S960" s="87"/>
      <c r="T960" s="88"/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T960" s="20" t="s">
        <v>139</v>
      </c>
      <c r="AU960" s="20" t="s">
        <v>85</v>
      </c>
    </row>
    <row r="961" s="12" customFormat="1" ht="25.92" customHeight="1">
      <c r="A961" s="12"/>
      <c r="B961" s="191"/>
      <c r="C961" s="192"/>
      <c r="D961" s="193" t="s">
        <v>74</v>
      </c>
      <c r="E961" s="194" t="s">
        <v>729</v>
      </c>
      <c r="F961" s="194" t="s">
        <v>730</v>
      </c>
      <c r="G961" s="192"/>
      <c r="H961" s="192"/>
      <c r="I961" s="195"/>
      <c r="J961" s="196">
        <f>BK961</f>
        <v>0</v>
      </c>
      <c r="K961" s="192"/>
      <c r="L961" s="197"/>
      <c r="M961" s="198"/>
      <c r="N961" s="199"/>
      <c r="O961" s="199"/>
      <c r="P961" s="200">
        <f>P962+P979+P988+P991</f>
        <v>0</v>
      </c>
      <c r="Q961" s="199"/>
      <c r="R961" s="200">
        <f>R962+R979+R988+R991</f>
        <v>0.29655999999999999</v>
      </c>
      <c r="S961" s="199"/>
      <c r="T961" s="201">
        <f>T962+T979+T988+T991</f>
        <v>0.085699999999999998</v>
      </c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R961" s="202" t="s">
        <v>85</v>
      </c>
      <c r="AT961" s="203" t="s">
        <v>74</v>
      </c>
      <c r="AU961" s="203" t="s">
        <v>75</v>
      </c>
      <c r="AY961" s="202" t="s">
        <v>130</v>
      </c>
      <c r="BK961" s="204">
        <f>BK962+BK979+BK988+BK991</f>
        <v>0</v>
      </c>
    </row>
    <row r="962" s="12" customFormat="1" ht="22.8" customHeight="1">
      <c r="A962" s="12"/>
      <c r="B962" s="191"/>
      <c r="C962" s="192"/>
      <c r="D962" s="193" t="s">
        <v>74</v>
      </c>
      <c r="E962" s="205" t="s">
        <v>731</v>
      </c>
      <c r="F962" s="205" t="s">
        <v>732</v>
      </c>
      <c r="G962" s="192"/>
      <c r="H962" s="192"/>
      <c r="I962" s="195"/>
      <c r="J962" s="206">
        <f>BK962</f>
        <v>0</v>
      </c>
      <c r="K962" s="192"/>
      <c r="L962" s="197"/>
      <c r="M962" s="198"/>
      <c r="N962" s="199"/>
      <c r="O962" s="199"/>
      <c r="P962" s="200">
        <f>SUM(P963:P978)</f>
        <v>0</v>
      </c>
      <c r="Q962" s="199"/>
      <c r="R962" s="200">
        <f>SUM(R963:R978)</f>
        <v>0.21436799999999998</v>
      </c>
      <c r="S962" s="199"/>
      <c r="T962" s="201">
        <f>SUM(T963:T978)</f>
        <v>0</v>
      </c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R962" s="202" t="s">
        <v>85</v>
      </c>
      <c r="AT962" s="203" t="s">
        <v>74</v>
      </c>
      <c r="AU962" s="203" t="s">
        <v>83</v>
      </c>
      <c r="AY962" s="202" t="s">
        <v>130</v>
      </c>
      <c r="BK962" s="204">
        <f>SUM(BK963:BK978)</f>
        <v>0</v>
      </c>
    </row>
    <row r="963" s="2" customFormat="1" ht="24.15" customHeight="1">
      <c r="A963" s="41"/>
      <c r="B963" s="42"/>
      <c r="C963" s="207" t="s">
        <v>733</v>
      </c>
      <c r="D963" s="207" t="s">
        <v>132</v>
      </c>
      <c r="E963" s="208" t="s">
        <v>734</v>
      </c>
      <c r="F963" s="209" t="s">
        <v>735</v>
      </c>
      <c r="G963" s="210" t="s">
        <v>516</v>
      </c>
      <c r="H963" s="211">
        <v>56</v>
      </c>
      <c r="I963" s="212"/>
      <c r="J963" s="213">
        <f>ROUND(I963*H963,2)</f>
        <v>0</v>
      </c>
      <c r="K963" s="209" t="s">
        <v>136</v>
      </c>
      <c r="L963" s="47"/>
      <c r="M963" s="214" t="s">
        <v>19</v>
      </c>
      <c r="N963" s="215" t="s">
        <v>46</v>
      </c>
      <c r="O963" s="87"/>
      <c r="P963" s="216">
        <f>O963*H963</f>
        <v>0</v>
      </c>
      <c r="Q963" s="216">
        <v>0.00029999999999999997</v>
      </c>
      <c r="R963" s="216">
        <f>Q963*H963</f>
        <v>0.016799999999999999</v>
      </c>
      <c r="S963" s="216">
        <v>0</v>
      </c>
      <c r="T963" s="217">
        <f>S963*H963</f>
        <v>0</v>
      </c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R963" s="218" t="s">
        <v>262</v>
      </c>
      <c r="AT963" s="218" t="s">
        <v>132</v>
      </c>
      <c r="AU963" s="218" t="s">
        <v>85</v>
      </c>
      <c r="AY963" s="20" t="s">
        <v>130</v>
      </c>
      <c r="BE963" s="219">
        <f>IF(N963="základní",J963,0)</f>
        <v>0</v>
      </c>
      <c r="BF963" s="219">
        <f>IF(N963="snížená",J963,0)</f>
        <v>0</v>
      </c>
      <c r="BG963" s="219">
        <f>IF(N963="zákl. přenesená",J963,0)</f>
        <v>0</v>
      </c>
      <c r="BH963" s="219">
        <f>IF(N963="sníž. přenesená",J963,0)</f>
        <v>0</v>
      </c>
      <c r="BI963" s="219">
        <f>IF(N963="nulová",J963,0)</f>
        <v>0</v>
      </c>
      <c r="BJ963" s="20" t="s">
        <v>83</v>
      </c>
      <c r="BK963" s="219">
        <f>ROUND(I963*H963,2)</f>
        <v>0</v>
      </c>
      <c r="BL963" s="20" t="s">
        <v>262</v>
      </c>
      <c r="BM963" s="218" t="s">
        <v>736</v>
      </c>
    </row>
    <row r="964" s="2" customFormat="1">
      <c r="A964" s="41"/>
      <c r="B964" s="42"/>
      <c r="C964" s="43"/>
      <c r="D964" s="220" t="s">
        <v>139</v>
      </c>
      <c r="E964" s="43"/>
      <c r="F964" s="221" t="s">
        <v>737</v>
      </c>
      <c r="G964" s="43"/>
      <c r="H964" s="43"/>
      <c r="I964" s="222"/>
      <c r="J964" s="43"/>
      <c r="K964" s="43"/>
      <c r="L964" s="47"/>
      <c r="M964" s="223"/>
      <c r="N964" s="224"/>
      <c r="O964" s="87"/>
      <c r="P964" s="87"/>
      <c r="Q964" s="87"/>
      <c r="R964" s="87"/>
      <c r="S964" s="87"/>
      <c r="T964" s="88"/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T964" s="20" t="s">
        <v>139</v>
      </c>
      <c r="AU964" s="20" t="s">
        <v>85</v>
      </c>
    </row>
    <row r="965" s="13" customFormat="1">
      <c r="A965" s="13"/>
      <c r="B965" s="225"/>
      <c r="C965" s="226"/>
      <c r="D965" s="227" t="s">
        <v>141</v>
      </c>
      <c r="E965" s="228" t="s">
        <v>19</v>
      </c>
      <c r="F965" s="229" t="s">
        <v>240</v>
      </c>
      <c r="G965" s="226"/>
      <c r="H965" s="228" t="s">
        <v>19</v>
      </c>
      <c r="I965" s="230"/>
      <c r="J965" s="226"/>
      <c r="K965" s="226"/>
      <c r="L965" s="231"/>
      <c r="M965" s="232"/>
      <c r="N965" s="233"/>
      <c r="O965" s="233"/>
      <c r="P965" s="233"/>
      <c r="Q965" s="233"/>
      <c r="R965" s="233"/>
      <c r="S965" s="233"/>
      <c r="T965" s="234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5" t="s">
        <v>141</v>
      </c>
      <c r="AU965" s="235" t="s">
        <v>85</v>
      </c>
      <c r="AV965" s="13" t="s">
        <v>83</v>
      </c>
      <c r="AW965" s="13" t="s">
        <v>37</v>
      </c>
      <c r="AX965" s="13" t="s">
        <v>75</v>
      </c>
      <c r="AY965" s="235" t="s">
        <v>130</v>
      </c>
    </row>
    <row r="966" s="13" customFormat="1">
      <c r="A966" s="13"/>
      <c r="B966" s="225"/>
      <c r="C966" s="226"/>
      <c r="D966" s="227" t="s">
        <v>141</v>
      </c>
      <c r="E966" s="228" t="s">
        <v>19</v>
      </c>
      <c r="F966" s="229" t="s">
        <v>630</v>
      </c>
      <c r="G966" s="226"/>
      <c r="H966" s="228" t="s">
        <v>19</v>
      </c>
      <c r="I966" s="230"/>
      <c r="J966" s="226"/>
      <c r="K966" s="226"/>
      <c r="L966" s="231"/>
      <c r="M966" s="232"/>
      <c r="N966" s="233"/>
      <c r="O966" s="233"/>
      <c r="P966" s="233"/>
      <c r="Q966" s="233"/>
      <c r="R966" s="233"/>
      <c r="S966" s="233"/>
      <c r="T966" s="23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5" t="s">
        <v>141</v>
      </c>
      <c r="AU966" s="235" t="s">
        <v>85</v>
      </c>
      <c r="AV966" s="13" t="s">
        <v>83</v>
      </c>
      <c r="AW966" s="13" t="s">
        <v>37</v>
      </c>
      <c r="AX966" s="13" t="s">
        <v>75</v>
      </c>
      <c r="AY966" s="235" t="s">
        <v>130</v>
      </c>
    </row>
    <row r="967" s="14" customFormat="1">
      <c r="A967" s="14"/>
      <c r="B967" s="236"/>
      <c r="C967" s="237"/>
      <c r="D967" s="227" t="s">
        <v>141</v>
      </c>
      <c r="E967" s="238" t="s">
        <v>19</v>
      </c>
      <c r="F967" s="239" t="s">
        <v>738</v>
      </c>
      <c r="G967" s="237"/>
      <c r="H967" s="240">
        <v>36</v>
      </c>
      <c r="I967" s="241"/>
      <c r="J967" s="237"/>
      <c r="K967" s="237"/>
      <c r="L967" s="242"/>
      <c r="M967" s="243"/>
      <c r="N967" s="244"/>
      <c r="O967" s="244"/>
      <c r="P967" s="244"/>
      <c r="Q967" s="244"/>
      <c r="R967" s="244"/>
      <c r="S967" s="244"/>
      <c r="T967" s="245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6" t="s">
        <v>141</v>
      </c>
      <c r="AU967" s="246" t="s">
        <v>85</v>
      </c>
      <c r="AV967" s="14" t="s">
        <v>85</v>
      </c>
      <c r="AW967" s="14" t="s">
        <v>37</v>
      </c>
      <c r="AX967" s="14" t="s">
        <v>75</v>
      </c>
      <c r="AY967" s="246" t="s">
        <v>130</v>
      </c>
    </row>
    <row r="968" s="14" customFormat="1">
      <c r="A968" s="14"/>
      <c r="B968" s="236"/>
      <c r="C968" s="237"/>
      <c r="D968" s="227" t="s">
        <v>141</v>
      </c>
      <c r="E968" s="238" t="s">
        <v>19</v>
      </c>
      <c r="F968" s="239" t="s">
        <v>739</v>
      </c>
      <c r="G968" s="237"/>
      <c r="H968" s="240">
        <v>4</v>
      </c>
      <c r="I968" s="241"/>
      <c r="J968" s="237"/>
      <c r="K968" s="237"/>
      <c r="L968" s="242"/>
      <c r="M968" s="243"/>
      <c r="N968" s="244"/>
      <c r="O968" s="244"/>
      <c r="P968" s="244"/>
      <c r="Q968" s="244"/>
      <c r="R968" s="244"/>
      <c r="S968" s="244"/>
      <c r="T968" s="245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6" t="s">
        <v>141</v>
      </c>
      <c r="AU968" s="246" t="s">
        <v>85</v>
      </c>
      <c r="AV968" s="14" t="s">
        <v>85</v>
      </c>
      <c r="AW968" s="14" t="s">
        <v>37</v>
      </c>
      <c r="AX968" s="14" t="s">
        <v>75</v>
      </c>
      <c r="AY968" s="246" t="s">
        <v>130</v>
      </c>
    </row>
    <row r="969" s="16" customFormat="1">
      <c r="A969" s="16"/>
      <c r="B969" s="268"/>
      <c r="C969" s="269"/>
      <c r="D969" s="227" t="s">
        <v>141</v>
      </c>
      <c r="E969" s="270" t="s">
        <v>19</v>
      </c>
      <c r="F969" s="271" t="s">
        <v>245</v>
      </c>
      <c r="G969" s="269"/>
      <c r="H969" s="272">
        <v>40</v>
      </c>
      <c r="I969" s="273"/>
      <c r="J969" s="269"/>
      <c r="K969" s="269"/>
      <c r="L969" s="274"/>
      <c r="M969" s="275"/>
      <c r="N969" s="276"/>
      <c r="O969" s="276"/>
      <c r="P969" s="276"/>
      <c r="Q969" s="276"/>
      <c r="R969" s="276"/>
      <c r="S969" s="276"/>
      <c r="T969" s="277"/>
      <c r="U969" s="16"/>
      <c r="V969" s="16"/>
      <c r="W969" s="16"/>
      <c r="X969" s="16"/>
      <c r="Y969" s="16"/>
      <c r="Z969" s="16"/>
      <c r="AA969" s="16"/>
      <c r="AB969" s="16"/>
      <c r="AC969" s="16"/>
      <c r="AD969" s="16"/>
      <c r="AE969" s="16"/>
      <c r="AT969" s="278" t="s">
        <v>141</v>
      </c>
      <c r="AU969" s="278" t="s">
        <v>85</v>
      </c>
      <c r="AV969" s="16" t="s">
        <v>157</v>
      </c>
      <c r="AW969" s="16" t="s">
        <v>37</v>
      </c>
      <c r="AX969" s="16" t="s">
        <v>75</v>
      </c>
      <c r="AY969" s="278" t="s">
        <v>130</v>
      </c>
    </row>
    <row r="970" s="13" customFormat="1">
      <c r="A970" s="13"/>
      <c r="B970" s="225"/>
      <c r="C970" s="226"/>
      <c r="D970" s="227" t="s">
        <v>141</v>
      </c>
      <c r="E970" s="228" t="s">
        <v>19</v>
      </c>
      <c r="F970" s="229" t="s">
        <v>240</v>
      </c>
      <c r="G970" s="226"/>
      <c r="H970" s="228" t="s">
        <v>19</v>
      </c>
      <c r="I970" s="230"/>
      <c r="J970" s="226"/>
      <c r="K970" s="226"/>
      <c r="L970" s="231"/>
      <c r="M970" s="232"/>
      <c r="N970" s="233"/>
      <c r="O970" s="233"/>
      <c r="P970" s="233"/>
      <c r="Q970" s="233"/>
      <c r="R970" s="233"/>
      <c r="S970" s="233"/>
      <c r="T970" s="234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5" t="s">
        <v>141</v>
      </c>
      <c r="AU970" s="235" t="s">
        <v>85</v>
      </c>
      <c r="AV970" s="13" t="s">
        <v>83</v>
      </c>
      <c r="AW970" s="13" t="s">
        <v>37</v>
      </c>
      <c r="AX970" s="13" t="s">
        <v>75</v>
      </c>
      <c r="AY970" s="235" t="s">
        <v>130</v>
      </c>
    </row>
    <row r="971" s="13" customFormat="1">
      <c r="A971" s="13"/>
      <c r="B971" s="225"/>
      <c r="C971" s="226"/>
      <c r="D971" s="227" t="s">
        <v>141</v>
      </c>
      <c r="E971" s="228" t="s">
        <v>19</v>
      </c>
      <c r="F971" s="229" t="s">
        <v>740</v>
      </c>
      <c r="G971" s="226"/>
      <c r="H971" s="228" t="s">
        <v>19</v>
      </c>
      <c r="I971" s="230"/>
      <c r="J971" s="226"/>
      <c r="K971" s="226"/>
      <c r="L971" s="231"/>
      <c r="M971" s="232"/>
      <c r="N971" s="233"/>
      <c r="O971" s="233"/>
      <c r="P971" s="233"/>
      <c r="Q971" s="233"/>
      <c r="R971" s="233"/>
      <c r="S971" s="233"/>
      <c r="T971" s="234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5" t="s">
        <v>141</v>
      </c>
      <c r="AU971" s="235" t="s">
        <v>85</v>
      </c>
      <c r="AV971" s="13" t="s">
        <v>83</v>
      </c>
      <c r="AW971" s="13" t="s">
        <v>37</v>
      </c>
      <c r="AX971" s="13" t="s">
        <v>75</v>
      </c>
      <c r="AY971" s="235" t="s">
        <v>130</v>
      </c>
    </row>
    <row r="972" s="14" customFormat="1">
      <c r="A972" s="14"/>
      <c r="B972" s="236"/>
      <c r="C972" s="237"/>
      <c r="D972" s="227" t="s">
        <v>141</v>
      </c>
      <c r="E972" s="238" t="s">
        <v>19</v>
      </c>
      <c r="F972" s="239" t="s">
        <v>741</v>
      </c>
      <c r="G972" s="237"/>
      <c r="H972" s="240">
        <v>16</v>
      </c>
      <c r="I972" s="241"/>
      <c r="J972" s="237"/>
      <c r="K972" s="237"/>
      <c r="L972" s="242"/>
      <c r="M972" s="243"/>
      <c r="N972" s="244"/>
      <c r="O972" s="244"/>
      <c r="P972" s="244"/>
      <c r="Q972" s="244"/>
      <c r="R972" s="244"/>
      <c r="S972" s="244"/>
      <c r="T972" s="245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46" t="s">
        <v>141</v>
      </c>
      <c r="AU972" s="246" t="s">
        <v>85</v>
      </c>
      <c r="AV972" s="14" t="s">
        <v>85</v>
      </c>
      <c r="AW972" s="14" t="s">
        <v>37</v>
      </c>
      <c r="AX972" s="14" t="s">
        <v>75</v>
      </c>
      <c r="AY972" s="246" t="s">
        <v>130</v>
      </c>
    </row>
    <row r="973" s="16" customFormat="1">
      <c r="A973" s="16"/>
      <c r="B973" s="268"/>
      <c r="C973" s="269"/>
      <c r="D973" s="227" t="s">
        <v>141</v>
      </c>
      <c r="E973" s="270" t="s">
        <v>19</v>
      </c>
      <c r="F973" s="271" t="s">
        <v>245</v>
      </c>
      <c r="G973" s="269"/>
      <c r="H973" s="272">
        <v>16</v>
      </c>
      <c r="I973" s="273"/>
      <c r="J973" s="269"/>
      <c r="K973" s="269"/>
      <c r="L973" s="274"/>
      <c r="M973" s="275"/>
      <c r="N973" s="276"/>
      <c r="O973" s="276"/>
      <c r="P973" s="276"/>
      <c r="Q973" s="276"/>
      <c r="R973" s="276"/>
      <c r="S973" s="276"/>
      <c r="T973" s="277"/>
      <c r="U973" s="16"/>
      <c r="V973" s="16"/>
      <c r="W973" s="16"/>
      <c r="X973" s="16"/>
      <c r="Y973" s="16"/>
      <c r="Z973" s="16"/>
      <c r="AA973" s="16"/>
      <c r="AB973" s="16"/>
      <c r="AC973" s="16"/>
      <c r="AD973" s="16"/>
      <c r="AE973" s="16"/>
      <c r="AT973" s="278" t="s">
        <v>141</v>
      </c>
      <c r="AU973" s="278" t="s">
        <v>85</v>
      </c>
      <c r="AV973" s="16" t="s">
        <v>157</v>
      </c>
      <c r="AW973" s="16" t="s">
        <v>37</v>
      </c>
      <c r="AX973" s="16" t="s">
        <v>75</v>
      </c>
      <c r="AY973" s="278" t="s">
        <v>130</v>
      </c>
    </row>
    <row r="974" s="15" customFormat="1">
      <c r="A974" s="15"/>
      <c r="B974" s="247"/>
      <c r="C974" s="248"/>
      <c r="D974" s="227" t="s">
        <v>141</v>
      </c>
      <c r="E974" s="249" t="s">
        <v>19</v>
      </c>
      <c r="F974" s="250" t="s">
        <v>145</v>
      </c>
      <c r="G974" s="248"/>
      <c r="H974" s="251">
        <v>56</v>
      </c>
      <c r="I974" s="252"/>
      <c r="J974" s="248"/>
      <c r="K974" s="248"/>
      <c r="L974" s="253"/>
      <c r="M974" s="254"/>
      <c r="N974" s="255"/>
      <c r="O974" s="255"/>
      <c r="P974" s="255"/>
      <c r="Q974" s="255"/>
      <c r="R974" s="255"/>
      <c r="S974" s="255"/>
      <c r="T974" s="256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57" t="s">
        <v>141</v>
      </c>
      <c r="AU974" s="257" t="s">
        <v>85</v>
      </c>
      <c r="AV974" s="15" t="s">
        <v>137</v>
      </c>
      <c r="AW974" s="15" t="s">
        <v>37</v>
      </c>
      <c r="AX974" s="15" t="s">
        <v>83</v>
      </c>
      <c r="AY974" s="257" t="s">
        <v>130</v>
      </c>
    </row>
    <row r="975" s="2" customFormat="1" ht="24.15" customHeight="1">
      <c r="A975" s="41"/>
      <c r="B975" s="42"/>
      <c r="C975" s="258" t="s">
        <v>742</v>
      </c>
      <c r="D975" s="258" t="s">
        <v>201</v>
      </c>
      <c r="E975" s="259" t="s">
        <v>743</v>
      </c>
      <c r="F975" s="260" t="s">
        <v>744</v>
      </c>
      <c r="G975" s="261" t="s">
        <v>225</v>
      </c>
      <c r="H975" s="262">
        <v>41.159999999999997</v>
      </c>
      <c r="I975" s="263"/>
      <c r="J975" s="264">
        <f>ROUND(I975*H975,2)</f>
        <v>0</v>
      </c>
      <c r="K975" s="260" t="s">
        <v>136</v>
      </c>
      <c r="L975" s="265"/>
      <c r="M975" s="266" t="s">
        <v>19</v>
      </c>
      <c r="N975" s="267" t="s">
        <v>46</v>
      </c>
      <c r="O975" s="87"/>
      <c r="P975" s="216">
        <f>O975*H975</f>
        <v>0</v>
      </c>
      <c r="Q975" s="216">
        <v>0.0047999999999999996</v>
      </c>
      <c r="R975" s="216">
        <f>Q975*H975</f>
        <v>0.19756799999999997</v>
      </c>
      <c r="S975" s="216">
        <v>0</v>
      </c>
      <c r="T975" s="217">
        <f>S975*H975</f>
        <v>0</v>
      </c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R975" s="218" t="s">
        <v>404</v>
      </c>
      <c r="AT975" s="218" t="s">
        <v>201</v>
      </c>
      <c r="AU975" s="218" t="s">
        <v>85</v>
      </c>
      <c r="AY975" s="20" t="s">
        <v>130</v>
      </c>
      <c r="BE975" s="219">
        <f>IF(N975="základní",J975,0)</f>
        <v>0</v>
      </c>
      <c r="BF975" s="219">
        <f>IF(N975="snížená",J975,0)</f>
        <v>0</v>
      </c>
      <c r="BG975" s="219">
        <f>IF(N975="zákl. přenesená",J975,0)</f>
        <v>0</v>
      </c>
      <c r="BH975" s="219">
        <f>IF(N975="sníž. přenesená",J975,0)</f>
        <v>0</v>
      </c>
      <c r="BI975" s="219">
        <f>IF(N975="nulová",J975,0)</f>
        <v>0</v>
      </c>
      <c r="BJ975" s="20" t="s">
        <v>83</v>
      </c>
      <c r="BK975" s="219">
        <f>ROUND(I975*H975,2)</f>
        <v>0</v>
      </c>
      <c r="BL975" s="20" t="s">
        <v>262</v>
      </c>
      <c r="BM975" s="218" t="s">
        <v>745</v>
      </c>
    </row>
    <row r="976" s="14" customFormat="1">
      <c r="A976" s="14"/>
      <c r="B976" s="236"/>
      <c r="C976" s="237"/>
      <c r="D976" s="227" t="s">
        <v>141</v>
      </c>
      <c r="E976" s="238" t="s">
        <v>19</v>
      </c>
      <c r="F976" s="239" t="s">
        <v>746</v>
      </c>
      <c r="G976" s="237"/>
      <c r="H976" s="240">
        <v>41.159999999999997</v>
      </c>
      <c r="I976" s="241"/>
      <c r="J976" s="237"/>
      <c r="K976" s="237"/>
      <c r="L976" s="242"/>
      <c r="M976" s="243"/>
      <c r="N976" s="244"/>
      <c r="O976" s="244"/>
      <c r="P976" s="244"/>
      <c r="Q976" s="244"/>
      <c r="R976" s="244"/>
      <c r="S976" s="244"/>
      <c r="T976" s="245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46" t="s">
        <v>141</v>
      </c>
      <c r="AU976" s="246" t="s">
        <v>85</v>
      </c>
      <c r="AV976" s="14" t="s">
        <v>85</v>
      </c>
      <c r="AW976" s="14" t="s">
        <v>37</v>
      </c>
      <c r="AX976" s="14" t="s">
        <v>83</v>
      </c>
      <c r="AY976" s="246" t="s">
        <v>130</v>
      </c>
    </row>
    <row r="977" s="2" customFormat="1" ht="24.15" customHeight="1">
      <c r="A977" s="41"/>
      <c r="B977" s="42"/>
      <c r="C977" s="207" t="s">
        <v>747</v>
      </c>
      <c r="D977" s="207" t="s">
        <v>132</v>
      </c>
      <c r="E977" s="208" t="s">
        <v>748</v>
      </c>
      <c r="F977" s="209" t="s">
        <v>749</v>
      </c>
      <c r="G977" s="210" t="s">
        <v>750</v>
      </c>
      <c r="H977" s="279"/>
      <c r="I977" s="212"/>
      <c r="J977" s="213">
        <f>ROUND(I977*H977,2)</f>
        <v>0</v>
      </c>
      <c r="K977" s="209" t="s">
        <v>136</v>
      </c>
      <c r="L977" s="47"/>
      <c r="M977" s="214" t="s">
        <v>19</v>
      </c>
      <c r="N977" s="215" t="s">
        <v>46</v>
      </c>
      <c r="O977" s="87"/>
      <c r="P977" s="216">
        <f>O977*H977</f>
        <v>0</v>
      </c>
      <c r="Q977" s="216">
        <v>0</v>
      </c>
      <c r="R977" s="216">
        <f>Q977*H977</f>
        <v>0</v>
      </c>
      <c r="S977" s="216">
        <v>0</v>
      </c>
      <c r="T977" s="217">
        <f>S977*H977</f>
        <v>0</v>
      </c>
      <c r="U977" s="41"/>
      <c r="V977" s="41"/>
      <c r="W977" s="41"/>
      <c r="X977" s="41"/>
      <c r="Y977" s="41"/>
      <c r="Z977" s="41"/>
      <c r="AA977" s="41"/>
      <c r="AB977" s="41"/>
      <c r="AC977" s="41"/>
      <c r="AD977" s="41"/>
      <c r="AE977" s="41"/>
      <c r="AR977" s="218" t="s">
        <v>262</v>
      </c>
      <c r="AT977" s="218" t="s">
        <v>132</v>
      </c>
      <c r="AU977" s="218" t="s">
        <v>85</v>
      </c>
      <c r="AY977" s="20" t="s">
        <v>130</v>
      </c>
      <c r="BE977" s="219">
        <f>IF(N977="základní",J977,0)</f>
        <v>0</v>
      </c>
      <c r="BF977" s="219">
        <f>IF(N977="snížená",J977,0)</f>
        <v>0</v>
      </c>
      <c r="BG977" s="219">
        <f>IF(N977="zákl. přenesená",J977,0)</f>
        <v>0</v>
      </c>
      <c r="BH977" s="219">
        <f>IF(N977="sníž. přenesená",J977,0)</f>
        <v>0</v>
      </c>
      <c r="BI977" s="219">
        <f>IF(N977="nulová",J977,0)</f>
        <v>0</v>
      </c>
      <c r="BJ977" s="20" t="s">
        <v>83</v>
      </c>
      <c r="BK977" s="219">
        <f>ROUND(I977*H977,2)</f>
        <v>0</v>
      </c>
      <c r="BL977" s="20" t="s">
        <v>262</v>
      </c>
      <c r="BM977" s="218" t="s">
        <v>751</v>
      </c>
    </row>
    <row r="978" s="2" customFormat="1">
      <c r="A978" s="41"/>
      <c r="B978" s="42"/>
      <c r="C978" s="43"/>
      <c r="D978" s="220" t="s">
        <v>139</v>
      </c>
      <c r="E978" s="43"/>
      <c r="F978" s="221" t="s">
        <v>752</v>
      </c>
      <c r="G978" s="43"/>
      <c r="H978" s="43"/>
      <c r="I978" s="222"/>
      <c r="J978" s="43"/>
      <c r="K978" s="43"/>
      <c r="L978" s="47"/>
      <c r="M978" s="223"/>
      <c r="N978" s="224"/>
      <c r="O978" s="87"/>
      <c r="P978" s="87"/>
      <c r="Q978" s="87"/>
      <c r="R978" s="87"/>
      <c r="S978" s="87"/>
      <c r="T978" s="88"/>
      <c r="U978" s="41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T978" s="20" t="s">
        <v>139</v>
      </c>
      <c r="AU978" s="20" t="s">
        <v>85</v>
      </c>
    </row>
    <row r="979" s="12" customFormat="1" ht="22.8" customHeight="1">
      <c r="A979" s="12"/>
      <c r="B979" s="191"/>
      <c r="C979" s="192"/>
      <c r="D979" s="193" t="s">
        <v>74</v>
      </c>
      <c r="E979" s="205" t="s">
        <v>753</v>
      </c>
      <c r="F979" s="205" t="s">
        <v>754</v>
      </c>
      <c r="G979" s="192"/>
      <c r="H979" s="192"/>
      <c r="I979" s="195"/>
      <c r="J979" s="206">
        <f>BK979</f>
        <v>0</v>
      </c>
      <c r="K979" s="192"/>
      <c r="L979" s="197"/>
      <c r="M979" s="198"/>
      <c r="N979" s="199"/>
      <c r="O979" s="199"/>
      <c r="P979" s="200">
        <f>SUM(P980:P987)</f>
        <v>0</v>
      </c>
      <c r="Q979" s="199"/>
      <c r="R979" s="200">
        <f>SUM(R980:R987)</f>
        <v>0</v>
      </c>
      <c r="S979" s="199"/>
      <c r="T979" s="201">
        <f>SUM(T980:T987)</f>
        <v>0.085699999999999998</v>
      </c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R979" s="202" t="s">
        <v>85</v>
      </c>
      <c r="AT979" s="203" t="s">
        <v>74</v>
      </c>
      <c r="AU979" s="203" t="s">
        <v>83</v>
      </c>
      <c r="AY979" s="202" t="s">
        <v>130</v>
      </c>
      <c r="BK979" s="204">
        <f>SUM(BK980:BK987)</f>
        <v>0</v>
      </c>
    </row>
    <row r="980" s="2" customFormat="1" ht="16.5" customHeight="1">
      <c r="A980" s="41"/>
      <c r="B980" s="42"/>
      <c r="C980" s="207" t="s">
        <v>755</v>
      </c>
      <c r="D980" s="207" t="s">
        <v>132</v>
      </c>
      <c r="E980" s="208" t="s">
        <v>756</v>
      </c>
      <c r="F980" s="209" t="s">
        <v>757</v>
      </c>
      <c r="G980" s="210" t="s">
        <v>516</v>
      </c>
      <c r="H980" s="211">
        <v>2</v>
      </c>
      <c r="I980" s="212"/>
      <c r="J980" s="213">
        <f>ROUND(I980*H980,2)</f>
        <v>0</v>
      </c>
      <c r="K980" s="209" t="s">
        <v>136</v>
      </c>
      <c r="L980" s="47"/>
      <c r="M980" s="214" t="s">
        <v>19</v>
      </c>
      <c r="N980" s="215" t="s">
        <v>46</v>
      </c>
      <c r="O980" s="87"/>
      <c r="P980" s="216">
        <f>O980*H980</f>
        <v>0</v>
      </c>
      <c r="Q980" s="216">
        <v>0</v>
      </c>
      <c r="R980" s="216">
        <f>Q980*H980</f>
        <v>0</v>
      </c>
      <c r="S980" s="216">
        <v>0.042849999999999999</v>
      </c>
      <c r="T980" s="217">
        <f>S980*H980</f>
        <v>0.085699999999999998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18" t="s">
        <v>262</v>
      </c>
      <c r="AT980" s="218" t="s">
        <v>132</v>
      </c>
      <c r="AU980" s="218" t="s">
        <v>85</v>
      </c>
      <c r="AY980" s="20" t="s">
        <v>130</v>
      </c>
      <c r="BE980" s="219">
        <f>IF(N980="základní",J980,0)</f>
        <v>0</v>
      </c>
      <c r="BF980" s="219">
        <f>IF(N980="snížená",J980,0)</f>
        <v>0</v>
      </c>
      <c r="BG980" s="219">
        <f>IF(N980="zákl. přenesená",J980,0)</f>
        <v>0</v>
      </c>
      <c r="BH980" s="219">
        <f>IF(N980="sníž. přenesená",J980,0)</f>
        <v>0</v>
      </c>
      <c r="BI980" s="219">
        <f>IF(N980="nulová",J980,0)</f>
        <v>0</v>
      </c>
      <c r="BJ980" s="20" t="s">
        <v>83</v>
      </c>
      <c r="BK980" s="219">
        <f>ROUND(I980*H980,2)</f>
        <v>0</v>
      </c>
      <c r="BL980" s="20" t="s">
        <v>262</v>
      </c>
      <c r="BM980" s="218" t="s">
        <v>758</v>
      </c>
    </row>
    <row r="981" s="2" customFormat="1">
      <c r="A981" s="41"/>
      <c r="B981" s="42"/>
      <c r="C981" s="43"/>
      <c r="D981" s="220" t="s">
        <v>139</v>
      </c>
      <c r="E981" s="43"/>
      <c r="F981" s="221" t="s">
        <v>759</v>
      </c>
      <c r="G981" s="43"/>
      <c r="H981" s="43"/>
      <c r="I981" s="222"/>
      <c r="J981" s="43"/>
      <c r="K981" s="43"/>
      <c r="L981" s="47"/>
      <c r="M981" s="223"/>
      <c r="N981" s="224"/>
      <c r="O981" s="87"/>
      <c r="P981" s="87"/>
      <c r="Q981" s="87"/>
      <c r="R981" s="87"/>
      <c r="S981" s="87"/>
      <c r="T981" s="88"/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T981" s="20" t="s">
        <v>139</v>
      </c>
      <c r="AU981" s="20" t="s">
        <v>85</v>
      </c>
    </row>
    <row r="982" s="13" customFormat="1">
      <c r="A982" s="13"/>
      <c r="B982" s="225"/>
      <c r="C982" s="226"/>
      <c r="D982" s="227" t="s">
        <v>141</v>
      </c>
      <c r="E982" s="228" t="s">
        <v>19</v>
      </c>
      <c r="F982" s="229" t="s">
        <v>150</v>
      </c>
      <c r="G982" s="226"/>
      <c r="H982" s="228" t="s">
        <v>19</v>
      </c>
      <c r="I982" s="230"/>
      <c r="J982" s="226"/>
      <c r="K982" s="226"/>
      <c r="L982" s="231"/>
      <c r="M982" s="232"/>
      <c r="N982" s="233"/>
      <c r="O982" s="233"/>
      <c r="P982" s="233"/>
      <c r="Q982" s="233"/>
      <c r="R982" s="233"/>
      <c r="S982" s="233"/>
      <c r="T982" s="234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5" t="s">
        <v>141</v>
      </c>
      <c r="AU982" s="235" t="s">
        <v>85</v>
      </c>
      <c r="AV982" s="13" t="s">
        <v>83</v>
      </c>
      <c r="AW982" s="13" t="s">
        <v>37</v>
      </c>
      <c r="AX982" s="13" t="s">
        <v>75</v>
      </c>
      <c r="AY982" s="235" t="s">
        <v>130</v>
      </c>
    </row>
    <row r="983" s="13" customFormat="1">
      <c r="A983" s="13"/>
      <c r="B983" s="225"/>
      <c r="C983" s="226"/>
      <c r="D983" s="227" t="s">
        <v>141</v>
      </c>
      <c r="E983" s="228" t="s">
        <v>19</v>
      </c>
      <c r="F983" s="229" t="s">
        <v>370</v>
      </c>
      <c r="G983" s="226"/>
      <c r="H983" s="228" t="s">
        <v>19</v>
      </c>
      <c r="I983" s="230"/>
      <c r="J983" s="226"/>
      <c r="K983" s="226"/>
      <c r="L983" s="231"/>
      <c r="M983" s="232"/>
      <c r="N983" s="233"/>
      <c r="O983" s="233"/>
      <c r="P983" s="233"/>
      <c r="Q983" s="233"/>
      <c r="R983" s="233"/>
      <c r="S983" s="233"/>
      <c r="T983" s="234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5" t="s">
        <v>141</v>
      </c>
      <c r="AU983" s="235" t="s">
        <v>85</v>
      </c>
      <c r="AV983" s="13" t="s">
        <v>83</v>
      </c>
      <c r="AW983" s="13" t="s">
        <v>37</v>
      </c>
      <c r="AX983" s="13" t="s">
        <v>75</v>
      </c>
      <c r="AY983" s="235" t="s">
        <v>130</v>
      </c>
    </row>
    <row r="984" s="14" customFormat="1">
      <c r="A984" s="14"/>
      <c r="B984" s="236"/>
      <c r="C984" s="237"/>
      <c r="D984" s="227" t="s">
        <v>141</v>
      </c>
      <c r="E984" s="238" t="s">
        <v>19</v>
      </c>
      <c r="F984" s="239" t="s">
        <v>83</v>
      </c>
      <c r="G984" s="237"/>
      <c r="H984" s="240">
        <v>1</v>
      </c>
      <c r="I984" s="241"/>
      <c r="J984" s="237"/>
      <c r="K984" s="237"/>
      <c r="L984" s="242"/>
      <c r="M984" s="243"/>
      <c r="N984" s="244"/>
      <c r="O984" s="244"/>
      <c r="P984" s="244"/>
      <c r="Q984" s="244"/>
      <c r="R984" s="244"/>
      <c r="S984" s="244"/>
      <c r="T984" s="245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6" t="s">
        <v>141</v>
      </c>
      <c r="AU984" s="246" t="s">
        <v>85</v>
      </c>
      <c r="AV984" s="14" t="s">
        <v>85</v>
      </c>
      <c r="AW984" s="14" t="s">
        <v>37</v>
      </c>
      <c r="AX984" s="14" t="s">
        <v>75</v>
      </c>
      <c r="AY984" s="246" t="s">
        <v>130</v>
      </c>
    </row>
    <row r="985" s="13" customFormat="1">
      <c r="A985" s="13"/>
      <c r="B985" s="225"/>
      <c r="C985" s="226"/>
      <c r="D985" s="227" t="s">
        <v>141</v>
      </c>
      <c r="E985" s="228" t="s">
        <v>19</v>
      </c>
      <c r="F985" s="229" t="s">
        <v>252</v>
      </c>
      <c r="G985" s="226"/>
      <c r="H985" s="228" t="s">
        <v>19</v>
      </c>
      <c r="I985" s="230"/>
      <c r="J985" s="226"/>
      <c r="K985" s="226"/>
      <c r="L985" s="231"/>
      <c r="M985" s="232"/>
      <c r="N985" s="233"/>
      <c r="O985" s="233"/>
      <c r="P985" s="233"/>
      <c r="Q985" s="233"/>
      <c r="R985" s="233"/>
      <c r="S985" s="233"/>
      <c r="T985" s="23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5" t="s">
        <v>141</v>
      </c>
      <c r="AU985" s="235" t="s">
        <v>85</v>
      </c>
      <c r="AV985" s="13" t="s">
        <v>83</v>
      </c>
      <c r="AW985" s="13" t="s">
        <v>37</v>
      </c>
      <c r="AX985" s="13" t="s">
        <v>75</v>
      </c>
      <c r="AY985" s="235" t="s">
        <v>130</v>
      </c>
    </row>
    <row r="986" s="14" customFormat="1">
      <c r="A986" s="14"/>
      <c r="B986" s="236"/>
      <c r="C986" s="237"/>
      <c r="D986" s="227" t="s">
        <v>141</v>
      </c>
      <c r="E986" s="238" t="s">
        <v>19</v>
      </c>
      <c r="F986" s="239" t="s">
        <v>83</v>
      </c>
      <c r="G986" s="237"/>
      <c r="H986" s="240">
        <v>1</v>
      </c>
      <c r="I986" s="241"/>
      <c r="J986" s="237"/>
      <c r="K986" s="237"/>
      <c r="L986" s="242"/>
      <c r="M986" s="243"/>
      <c r="N986" s="244"/>
      <c r="O986" s="244"/>
      <c r="P986" s="244"/>
      <c r="Q986" s="244"/>
      <c r="R986" s="244"/>
      <c r="S986" s="244"/>
      <c r="T986" s="245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46" t="s">
        <v>141</v>
      </c>
      <c r="AU986" s="246" t="s">
        <v>85</v>
      </c>
      <c r="AV986" s="14" t="s">
        <v>85</v>
      </c>
      <c r="AW986" s="14" t="s">
        <v>37</v>
      </c>
      <c r="AX986" s="14" t="s">
        <v>75</v>
      </c>
      <c r="AY986" s="246" t="s">
        <v>130</v>
      </c>
    </row>
    <row r="987" s="15" customFormat="1">
      <c r="A987" s="15"/>
      <c r="B987" s="247"/>
      <c r="C987" s="248"/>
      <c r="D987" s="227" t="s">
        <v>141</v>
      </c>
      <c r="E987" s="249" t="s">
        <v>19</v>
      </c>
      <c r="F987" s="250" t="s">
        <v>145</v>
      </c>
      <c r="G987" s="248"/>
      <c r="H987" s="251">
        <v>2</v>
      </c>
      <c r="I987" s="252"/>
      <c r="J987" s="248"/>
      <c r="K987" s="248"/>
      <c r="L987" s="253"/>
      <c r="M987" s="254"/>
      <c r="N987" s="255"/>
      <c r="O987" s="255"/>
      <c r="P987" s="255"/>
      <c r="Q987" s="255"/>
      <c r="R987" s="255"/>
      <c r="S987" s="255"/>
      <c r="T987" s="256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57" t="s">
        <v>141</v>
      </c>
      <c r="AU987" s="257" t="s">
        <v>85</v>
      </c>
      <c r="AV987" s="15" t="s">
        <v>137</v>
      </c>
      <c r="AW987" s="15" t="s">
        <v>37</v>
      </c>
      <c r="AX987" s="15" t="s">
        <v>83</v>
      </c>
      <c r="AY987" s="257" t="s">
        <v>130</v>
      </c>
    </row>
    <row r="988" s="12" customFormat="1" ht="22.8" customHeight="1">
      <c r="A988" s="12"/>
      <c r="B988" s="191"/>
      <c r="C988" s="192"/>
      <c r="D988" s="193" t="s">
        <v>74</v>
      </c>
      <c r="E988" s="205" t="s">
        <v>760</v>
      </c>
      <c r="F988" s="205" t="s">
        <v>761</v>
      </c>
      <c r="G988" s="192"/>
      <c r="H988" s="192"/>
      <c r="I988" s="195"/>
      <c r="J988" s="206">
        <f>BK988</f>
        <v>0</v>
      </c>
      <c r="K988" s="192"/>
      <c r="L988" s="197"/>
      <c r="M988" s="198"/>
      <c r="N988" s="199"/>
      <c r="O988" s="199"/>
      <c r="P988" s="200">
        <f>SUM(P989:P990)</f>
        <v>0</v>
      </c>
      <c r="Q988" s="199"/>
      <c r="R988" s="200">
        <f>SUM(R989:R990)</f>
        <v>0</v>
      </c>
      <c r="S988" s="199"/>
      <c r="T988" s="201">
        <f>SUM(T989:T990)</f>
        <v>0</v>
      </c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R988" s="202" t="s">
        <v>85</v>
      </c>
      <c r="AT988" s="203" t="s">
        <v>74</v>
      </c>
      <c r="AU988" s="203" t="s">
        <v>83</v>
      </c>
      <c r="AY988" s="202" t="s">
        <v>130</v>
      </c>
      <c r="BK988" s="204">
        <f>SUM(BK989:BK990)</f>
        <v>0</v>
      </c>
    </row>
    <row r="989" s="2" customFormat="1" ht="16.5" customHeight="1">
      <c r="A989" s="41"/>
      <c r="B989" s="42"/>
      <c r="C989" s="207" t="s">
        <v>762</v>
      </c>
      <c r="D989" s="207" t="s">
        <v>132</v>
      </c>
      <c r="E989" s="208" t="s">
        <v>763</v>
      </c>
      <c r="F989" s="209" t="s">
        <v>764</v>
      </c>
      <c r="G989" s="210" t="s">
        <v>619</v>
      </c>
      <c r="H989" s="211">
        <v>1</v>
      </c>
      <c r="I989" s="212"/>
      <c r="J989" s="213">
        <f>ROUND(I989*H989,2)</f>
        <v>0</v>
      </c>
      <c r="K989" s="209" t="s">
        <v>136</v>
      </c>
      <c r="L989" s="47"/>
      <c r="M989" s="214" t="s">
        <v>19</v>
      </c>
      <c r="N989" s="215" t="s">
        <v>46</v>
      </c>
      <c r="O989" s="87"/>
      <c r="P989" s="216">
        <f>O989*H989</f>
        <v>0</v>
      </c>
      <c r="Q989" s="216">
        <v>0</v>
      </c>
      <c r="R989" s="216">
        <f>Q989*H989</f>
        <v>0</v>
      </c>
      <c r="S989" s="216">
        <v>0</v>
      </c>
      <c r="T989" s="217">
        <f>S989*H989</f>
        <v>0</v>
      </c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R989" s="218" t="s">
        <v>262</v>
      </c>
      <c r="AT989" s="218" t="s">
        <v>132</v>
      </c>
      <c r="AU989" s="218" t="s">
        <v>85</v>
      </c>
      <c r="AY989" s="20" t="s">
        <v>130</v>
      </c>
      <c r="BE989" s="219">
        <f>IF(N989="základní",J989,0)</f>
        <v>0</v>
      </c>
      <c r="BF989" s="219">
        <f>IF(N989="snížená",J989,0)</f>
        <v>0</v>
      </c>
      <c r="BG989" s="219">
        <f>IF(N989="zákl. přenesená",J989,0)</f>
        <v>0</v>
      </c>
      <c r="BH989" s="219">
        <f>IF(N989="sníž. přenesená",J989,0)</f>
        <v>0</v>
      </c>
      <c r="BI989" s="219">
        <f>IF(N989="nulová",J989,0)</f>
        <v>0</v>
      </c>
      <c r="BJ989" s="20" t="s">
        <v>83</v>
      </c>
      <c r="BK989" s="219">
        <f>ROUND(I989*H989,2)</f>
        <v>0</v>
      </c>
      <c r="BL989" s="20" t="s">
        <v>262</v>
      </c>
      <c r="BM989" s="218" t="s">
        <v>765</v>
      </c>
    </row>
    <row r="990" s="2" customFormat="1">
      <c r="A990" s="41"/>
      <c r="B990" s="42"/>
      <c r="C990" s="43"/>
      <c r="D990" s="220" t="s">
        <v>139</v>
      </c>
      <c r="E990" s="43"/>
      <c r="F990" s="221" t="s">
        <v>766</v>
      </c>
      <c r="G990" s="43"/>
      <c r="H990" s="43"/>
      <c r="I990" s="222"/>
      <c r="J990" s="43"/>
      <c r="K990" s="43"/>
      <c r="L990" s="47"/>
      <c r="M990" s="223"/>
      <c r="N990" s="224"/>
      <c r="O990" s="87"/>
      <c r="P990" s="87"/>
      <c r="Q990" s="87"/>
      <c r="R990" s="87"/>
      <c r="S990" s="87"/>
      <c r="T990" s="88"/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T990" s="20" t="s">
        <v>139</v>
      </c>
      <c r="AU990" s="20" t="s">
        <v>85</v>
      </c>
    </row>
    <row r="991" s="12" customFormat="1" ht="22.8" customHeight="1">
      <c r="A991" s="12"/>
      <c r="B991" s="191"/>
      <c r="C991" s="192"/>
      <c r="D991" s="193" t="s">
        <v>74</v>
      </c>
      <c r="E991" s="205" t="s">
        <v>767</v>
      </c>
      <c r="F991" s="205" t="s">
        <v>768</v>
      </c>
      <c r="G991" s="192"/>
      <c r="H991" s="192"/>
      <c r="I991" s="195"/>
      <c r="J991" s="206">
        <f>BK991</f>
        <v>0</v>
      </c>
      <c r="K991" s="192"/>
      <c r="L991" s="197"/>
      <c r="M991" s="198"/>
      <c r="N991" s="199"/>
      <c r="O991" s="199"/>
      <c r="P991" s="200">
        <f>SUM(P992:P1003)</f>
        <v>0</v>
      </c>
      <c r="Q991" s="199"/>
      <c r="R991" s="200">
        <f>SUM(R992:R1003)</f>
        <v>0.082192000000000001</v>
      </c>
      <c r="S991" s="199"/>
      <c r="T991" s="201">
        <f>SUM(T992:T1003)</f>
        <v>0</v>
      </c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R991" s="202" t="s">
        <v>85</v>
      </c>
      <c r="AT991" s="203" t="s">
        <v>74</v>
      </c>
      <c r="AU991" s="203" t="s">
        <v>83</v>
      </c>
      <c r="AY991" s="202" t="s">
        <v>130</v>
      </c>
      <c r="BK991" s="204">
        <f>SUM(BK992:BK1003)</f>
        <v>0</v>
      </c>
    </row>
    <row r="992" s="2" customFormat="1" ht="16.5" customHeight="1">
      <c r="A992" s="41"/>
      <c r="B992" s="42"/>
      <c r="C992" s="207" t="s">
        <v>769</v>
      </c>
      <c r="D992" s="207" t="s">
        <v>132</v>
      </c>
      <c r="E992" s="208" t="s">
        <v>770</v>
      </c>
      <c r="F992" s="209" t="s">
        <v>771</v>
      </c>
      <c r="G992" s="210" t="s">
        <v>387</v>
      </c>
      <c r="H992" s="211">
        <v>8.5999999999999996</v>
      </c>
      <c r="I992" s="212"/>
      <c r="J992" s="213">
        <f>ROUND(I992*H992,2)</f>
        <v>0</v>
      </c>
      <c r="K992" s="209" t="s">
        <v>136</v>
      </c>
      <c r="L992" s="47"/>
      <c r="M992" s="214" t="s">
        <v>19</v>
      </c>
      <c r="N992" s="215" t="s">
        <v>46</v>
      </c>
      <c r="O992" s="87"/>
      <c r="P992" s="216">
        <f>O992*H992</f>
        <v>0</v>
      </c>
      <c r="Q992" s="216">
        <v>0.00072000000000000005</v>
      </c>
      <c r="R992" s="216">
        <f>Q992*H992</f>
        <v>0.0061920000000000005</v>
      </c>
      <c r="S992" s="216">
        <v>0</v>
      </c>
      <c r="T992" s="217">
        <f>S992*H992</f>
        <v>0</v>
      </c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R992" s="218" t="s">
        <v>262</v>
      </c>
      <c r="AT992" s="218" t="s">
        <v>132</v>
      </c>
      <c r="AU992" s="218" t="s">
        <v>85</v>
      </c>
      <c r="AY992" s="20" t="s">
        <v>130</v>
      </c>
      <c r="BE992" s="219">
        <f>IF(N992="základní",J992,0)</f>
        <v>0</v>
      </c>
      <c r="BF992" s="219">
        <f>IF(N992="snížená",J992,0)</f>
        <v>0</v>
      </c>
      <c r="BG992" s="219">
        <f>IF(N992="zákl. přenesená",J992,0)</f>
        <v>0</v>
      </c>
      <c r="BH992" s="219">
        <f>IF(N992="sníž. přenesená",J992,0)</f>
        <v>0</v>
      </c>
      <c r="BI992" s="219">
        <f>IF(N992="nulová",J992,0)</f>
        <v>0</v>
      </c>
      <c r="BJ992" s="20" t="s">
        <v>83</v>
      </c>
      <c r="BK992" s="219">
        <f>ROUND(I992*H992,2)</f>
        <v>0</v>
      </c>
      <c r="BL992" s="20" t="s">
        <v>262</v>
      </c>
      <c r="BM992" s="218" t="s">
        <v>772</v>
      </c>
    </row>
    <row r="993" s="2" customFormat="1">
      <c r="A993" s="41"/>
      <c r="B993" s="42"/>
      <c r="C993" s="43"/>
      <c r="D993" s="220" t="s">
        <v>139</v>
      </c>
      <c r="E993" s="43"/>
      <c r="F993" s="221" t="s">
        <v>773</v>
      </c>
      <c r="G993" s="43"/>
      <c r="H993" s="43"/>
      <c r="I993" s="222"/>
      <c r="J993" s="43"/>
      <c r="K993" s="43"/>
      <c r="L993" s="47"/>
      <c r="M993" s="223"/>
      <c r="N993" s="224"/>
      <c r="O993" s="87"/>
      <c r="P993" s="87"/>
      <c r="Q993" s="87"/>
      <c r="R993" s="87"/>
      <c r="S993" s="87"/>
      <c r="T993" s="88"/>
      <c r="U993" s="41"/>
      <c r="V993" s="41"/>
      <c r="W993" s="41"/>
      <c r="X993" s="41"/>
      <c r="Y993" s="41"/>
      <c r="Z993" s="41"/>
      <c r="AA993" s="41"/>
      <c r="AB993" s="41"/>
      <c r="AC993" s="41"/>
      <c r="AD993" s="41"/>
      <c r="AE993" s="41"/>
      <c r="AT993" s="20" t="s">
        <v>139</v>
      </c>
      <c r="AU993" s="20" t="s">
        <v>85</v>
      </c>
    </row>
    <row r="994" s="13" customFormat="1">
      <c r="A994" s="13"/>
      <c r="B994" s="225"/>
      <c r="C994" s="226"/>
      <c r="D994" s="227" t="s">
        <v>141</v>
      </c>
      <c r="E994" s="228" t="s">
        <v>19</v>
      </c>
      <c r="F994" s="229" t="s">
        <v>142</v>
      </c>
      <c r="G994" s="226"/>
      <c r="H994" s="228" t="s">
        <v>19</v>
      </c>
      <c r="I994" s="230"/>
      <c r="J994" s="226"/>
      <c r="K994" s="226"/>
      <c r="L994" s="231"/>
      <c r="M994" s="232"/>
      <c r="N994" s="233"/>
      <c r="O994" s="233"/>
      <c r="P994" s="233"/>
      <c r="Q994" s="233"/>
      <c r="R994" s="233"/>
      <c r="S994" s="233"/>
      <c r="T994" s="234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5" t="s">
        <v>141</v>
      </c>
      <c r="AU994" s="235" t="s">
        <v>85</v>
      </c>
      <c r="AV994" s="13" t="s">
        <v>83</v>
      </c>
      <c r="AW994" s="13" t="s">
        <v>37</v>
      </c>
      <c r="AX994" s="13" t="s">
        <v>75</v>
      </c>
      <c r="AY994" s="235" t="s">
        <v>130</v>
      </c>
    </row>
    <row r="995" s="13" customFormat="1">
      <c r="A995" s="13"/>
      <c r="B995" s="225"/>
      <c r="C995" s="226"/>
      <c r="D995" s="227" t="s">
        <v>141</v>
      </c>
      <c r="E995" s="228" t="s">
        <v>19</v>
      </c>
      <c r="F995" s="229" t="s">
        <v>774</v>
      </c>
      <c r="G995" s="226"/>
      <c r="H995" s="228" t="s">
        <v>19</v>
      </c>
      <c r="I995" s="230"/>
      <c r="J995" s="226"/>
      <c r="K995" s="226"/>
      <c r="L995" s="231"/>
      <c r="M995" s="232"/>
      <c r="N995" s="233"/>
      <c r="O995" s="233"/>
      <c r="P995" s="233"/>
      <c r="Q995" s="233"/>
      <c r="R995" s="233"/>
      <c r="S995" s="233"/>
      <c r="T995" s="234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5" t="s">
        <v>141</v>
      </c>
      <c r="AU995" s="235" t="s">
        <v>85</v>
      </c>
      <c r="AV995" s="13" t="s">
        <v>83</v>
      </c>
      <c r="AW995" s="13" t="s">
        <v>37</v>
      </c>
      <c r="AX995" s="13" t="s">
        <v>75</v>
      </c>
      <c r="AY995" s="235" t="s">
        <v>130</v>
      </c>
    </row>
    <row r="996" s="14" customFormat="1">
      <c r="A996" s="14"/>
      <c r="B996" s="236"/>
      <c r="C996" s="237"/>
      <c r="D996" s="227" t="s">
        <v>141</v>
      </c>
      <c r="E996" s="238" t="s">
        <v>19</v>
      </c>
      <c r="F996" s="239" t="s">
        <v>775</v>
      </c>
      <c r="G996" s="237"/>
      <c r="H996" s="240">
        <v>3.6000000000000001</v>
      </c>
      <c r="I996" s="241"/>
      <c r="J996" s="237"/>
      <c r="K996" s="237"/>
      <c r="L996" s="242"/>
      <c r="M996" s="243"/>
      <c r="N996" s="244"/>
      <c r="O996" s="244"/>
      <c r="P996" s="244"/>
      <c r="Q996" s="244"/>
      <c r="R996" s="244"/>
      <c r="S996" s="244"/>
      <c r="T996" s="245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46" t="s">
        <v>141</v>
      </c>
      <c r="AU996" s="246" t="s">
        <v>85</v>
      </c>
      <c r="AV996" s="14" t="s">
        <v>85</v>
      </c>
      <c r="AW996" s="14" t="s">
        <v>37</v>
      </c>
      <c r="AX996" s="14" t="s">
        <v>75</v>
      </c>
      <c r="AY996" s="246" t="s">
        <v>130</v>
      </c>
    </row>
    <row r="997" s="14" customFormat="1">
      <c r="A997" s="14"/>
      <c r="B997" s="236"/>
      <c r="C997" s="237"/>
      <c r="D997" s="227" t="s">
        <v>141</v>
      </c>
      <c r="E997" s="238" t="s">
        <v>19</v>
      </c>
      <c r="F997" s="239" t="s">
        <v>776</v>
      </c>
      <c r="G997" s="237"/>
      <c r="H997" s="240">
        <v>5</v>
      </c>
      <c r="I997" s="241"/>
      <c r="J997" s="237"/>
      <c r="K997" s="237"/>
      <c r="L997" s="242"/>
      <c r="M997" s="243"/>
      <c r="N997" s="244"/>
      <c r="O997" s="244"/>
      <c r="P997" s="244"/>
      <c r="Q997" s="244"/>
      <c r="R997" s="244"/>
      <c r="S997" s="244"/>
      <c r="T997" s="245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6" t="s">
        <v>141</v>
      </c>
      <c r="AU997" s="246" t="s">
        <v>85</v>
      </c>
      <c r="AV997" s="14" t="s">
        <v>85</v>
      </c>
      <c r="AW997" s="14" t="s">
        <v>37</v>
      </c>
      <c r="AX997" s="14" t="s">
        <v>75</v>
      </c>
      <c r="AY997" s="246" t="s">
        <v>130</v>
      </c>
    </row>
    <row r="998" s="15" customFormat="1">
      <c r="A998" s="15"/>
      <c r="B998" s="247"/>
      <c r="C998" s="248"/>
      <c r="D998" s="227" t="s">
        <v>141</v>
      </c>
      <c r="E998" s="249" t="s">
        <v>19</v>
      </c>
      <c r="F998" s="250" t="s">
        <v>145</v>
      </c>
      <c r="G998" s="248"/>
      <c r="H998" s="251">
        <v>8.5999999999999996</v>
      </c>
      <c r="I998" s="252"/>
      <c r="J998" s="248"/>
      <c r="K998" s="248"/>
      <c r="L998" s="253"/>
      <c r="M998" s="254"/>
      <c r="N998" s="255"/>
      <c r="O998" s="255"/>
      <c r="P998" s="255"/>
      <c r="Q998" s="255"/>
      <c r="R998" s="255"/>
      <c r="S998" s="255"/>
      <c r="T998" s="256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57" t="s">
        <v>141</v>
      </c>
      <c r="AU998" s="257" t="s">
        <v>85</v>
      </c>
      <c r="AV998" s="15" t="s">
        <v>137</v>
      </c>
      <c r="AW998" s="15" t="s">
        <v>37</v>
      </c>
      <c r="AX998" s="15" t="s">
        <v>83</v>
      </c>
      <c r="AY998" s="257" t="s">
        <v>130</v>
      </c>
    </row>
    <row r="999" s="2" customFormat="1" ht="24.15" customHeight="1">
      <c r="A999" s="41"/>
      <c r="B999" s="42"/>
      <c r="C999" s="258" t="s">
        <v>777</v>
      </c>
      <c r="D999" s="258" t="s">
        <v>201</v>
      </c>
      <c r="E999" s="259" t="s">
        <v>778</v>
      </c>
      <c r="F999" s="260" t="s">
        <v>779</v>
      </c>
      <c r="G999" s="261" t="s">
        <v>619</v>
      </c>
      <c r="H999" s="262">
        <v>2</v>
      </c>
      <c r="I999" s="263"/>
      <c r="J999" s="264">
        <f>ROUND(I999*H999,2)</f>
        <v>0</v>
      </c>
      <c r="K999" s="260" t="s">
        <v>536</v>
      </c>
      <c r="L999" s="265"/>
      <c r="M999" s="266" t="s">
        <v>19</v>
      </c>
      <c r="N999" s="267" t="s">
        <v>46</v>
      </c>
      <c r="O999" s="87"/>
      <c r="P999" s="216">
        <f>O999*H999</f>
        <v>0</v>
      </c>
      <c r="Q999" s="216">
        <v>0.019</v>
      </c>
      <c r="R999" s="216">
        <f>Q999*H999</f>
        <v>0.037999999999999999</v>
      </c>
      <c r="S999" s="216">
        <v>0</v>
      </c>
      <c r="T999" s="217">
        <f>S999*H999</f>
        <v>0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8" t="s">
        <v>404</v>
      </c>
      <c r="AT999" s="218" t="s">
        <v>201</v>
      </c>
      <c r="AU999" s="218" t="s">
        <v>85</v>
      </c>
      <c r="AY999" s="20" t="s">
        <v>130</v>
      </c>
      <c r="BE999" s="219">
        <f>IF(N999="základní",J999,0)</f>
        <v>0</v>
      </c>
      <c r="BF999" s="219">
        <f>IF(N999="snížená",J999,0)</f>
        <v>0</v>
      </c>
      <c r="BG999" s="219">
        <f>IF(N999="zákl. přenesená",J999,0)</f>
        <v>0</v>
      </c>
      <c r="BH999" s="219">
        <f>IF(N999="sníž. přenesená",J999,0)</f>
        <v>0</v>
      </c>
      <c r="BI999" s="219">
        <f>IF(N999="nulová",J999,0)</f>
        <v>0</v>
      </c>
      <c r="BJ999" s="20" t="s">
        <v>83</v>
      </c>
      <c r="BK999" s="219">
        <f>ROUND(I999*H999,2)</f>
        <v>0</v>
      </c>
      <c r="BL999" s="20" t="s">
        <v>262</v>
      </c>
      <c r="BM999" s="218" t="s">
        <v>780</v>
      </c>
    </row>
    <row r="1000" s="2" customFormat="1" ht="24.15" customHeight="1">
      <c r="A1000" s="41"/>
      <c r="B1000" s="42"/>
      <c r="C1000" s="258" t="s">
        <v>781</v>
      </c>
      <c r="D1000" s="258" t="s">
        <v>201</v>
      </c>
      <c r="E1000" s="259" t="s">
        <v>782</v>
      </c>
      <c r="F1000" s="260" t="s">
        <v>779</v>
      </c>
      <c r="G1000" s="261" t="s">
        <v>619</v>
      </c>
      <c r="H1000" s="262">
        <v>2</v>
      </c>
      <c r="I1000" s="263"/>
      <c r="J1000" s="264">
        <f>ROUND(I1000*H1000,2)</f>
        <v>0</v>
      </c>
      <c r="K1000" s="260" t="s">
        <v>536</v>
      </c>
      <c r="L1000" s="265"/>
      <c r="M1000" s="266" t="s">
        <v>19</v>
      </c>
      <c r="N1000" s="267" t="s">
        <v>46</v>
      </c>
      <c r="O1000" s="87"/>
      <c r="P1000" s="216">
        <f>O1000*H1000</f>
        <v>0</v>
      </c>
      <c r="Q1000" s="216">
        <v>0.019</v>
      </c>
      <c r="R1000" s="216">
        <f>Q1000*H1000</f>
        <v>0.037999999999999999</v>
      </c>
      <c r="S1000" s="216">
        <v>0</v>
      </c>
      <c r="T1000" s="217">
        <f>S1000*H1000</f>
        <v>0</v>
      </c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R1000" s="218" t="s">
        <v>404</v>
      </c>
      <c r="AT1000" s="218" t="s">
        <v>201</v>
      </c>
      <c r="AU1000" s="218" t="s">
        <v>85</v>
      </c>
      <c r="AY1000" s="20" t="s">
        <v>130</v>
      </c>
      <c r="BE1000" s="219">
        <f>IF(N1000="základní",J1000,0)</f>
        <v>0</v>
      </c>
      <c r="BF1000" s="219">
        <f>IF(N1000="snížená",J1000,0)</f>
        <v>0</v>
      </c>
      <c r="BG1000" s="219">
        <f>IF(N1000="zákl. přenesená",J1000,0)</f>
        <v>0</v>
      </c>
      <c r="BH1000" s="219">
        <f>IF(N1000="sníž. přenesená",J1000,0)</f>
        <v>0</v>
      </c>
      <c r="BI1000" s="219">
        <f>IF(N1000="nulová",J1000,0)</f>
        <v>0</v>
      </c>
      <c r="BJ1000" s="20" t="s">
        <v>83</v>
      </c>
      <c r="BK1000" s="219">
        <f>ROUND(I1000*H1000,2)</f>
        <v>0</v>
      </c>
      <c r="BL1000" s="20" t="s">
        <v>262</v>
      </c>
      <c r="BM1000" s="218" t="s">
        <v>783</v>
      </c>
    </row>
    <row r="1001" s="2" customFormat="1" ht="16.5" customHeight="1">
      <c r="A1001" s="41"/>
      <c r="B1001" s="42"/>
      <c r="C1001" s="207" t="s">
        <v>784</v>
      </c>
      <c r="D1001" s="207" t="s">
        <v>132</v>
      </c>
      <c r="E1001" s="208" t="s">
        <v>785</v>
      </c>
      <c r="F1001" s="209" t="s">
        <v>786</v>
      </c>
      <c r="G1001" s="210" t="s">
        <v>619</v>
      </c>
      <c r="H1001" s="211">
        <v>1</v>
      </c>
      <c r="I1001" s="212"/>
      <c r="J1001" s="213">
        <f>ROUND(I1001*H1001,2)</f>
        <v>0</v>
      </c>
      <c r="K1001" s="209" t="s">
        <v>536</v>
      </c>
      <c r="L1001" s="47"/>
      <c r="M1001" s="214" t="s">
        <v>19</v>
      </c>
      <c r="N1001" s="215" t="s">
        <v>46</v>
      </c>
      <c r="O1001" s="87"/>
      <c r="P1001" s="216">
        <f>O1001*H1001</f>
        <v>0</v>
      </c>
      <c r="Q1001" s="216">
        <v>0</v>
      </c>
      <c r="R1001" s="216">
        <f>Q1001*H1001</f>
        <v>0</v>
      </c>
      <c r="S1001" s="216">
        <v>0</v>
      </c>
      <c r="T1001" s="217">
        <f>S1001*H1001</f>
        <v>0</v>
      </c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R1001" s="218" t="s">
        <v>262</v>
      </c>
      <c r="AT1001" s="218" t="s">
        <v>132</v>
      </c>
      <c r="AU1001" s="218" t="s">
        <v>85</v>
      </c>
      <c r="AY1001" s="20" t="s">
        <v>130</v>
      </c>
      <c r="BE1001" s="219">
        <f>IF(N1001="základní",J1001,0)</f>
        <v>0</v>
      </c>
      <c r="BF1001" s="219">
        <f>IF(N1001="snížená",J1001,0)</f>
        <v>0</v>
      </c>
      <c r="BG1001" s="219">
        <f>IF(N1001="zákl. přenesená",J1001,0)</f>
        <v>0</v>
      </c>
      <c r="BH1001" s="219">
        <f>IF(N1001="sníž. přenesená",J1001,0)</f>
        <v>0</v>
      </c>
      <c r="BI1001" s="219">
        <f>IF(N1001="nulová",J1001,0)</f>
        <v>0</v>
      </c>
      <c r="BJ1001" s="20" t="s">
        <v>83</v>
      </c>
      <c r="BK1001" s="219">
        <f>ROUND(I1001*H1001,2)</f>
        <v>0</v>
      </c>
      <c r="BL1001" s="20" t="s">
        <v>262</v>
      </c>
      <c r="BM1001" s="218" t="s">
        <v>787</v>
      </c>
    </row>
    <row r="1002" s="2" customFormat="1" ht="24.15" customHeight="1">
      <c r="A1002" s="41"/>
      <c r="B1002" s="42"/>
      <c r="C1002" s="207" t="s">
        <v>788</v>
      </c>
      <c r="D1002" s="207" t="s">
        <v>132</v>
      </c>
      <c r="E1002" s="208" t="s">
        <v>789</v>
      </c>
      <c r="F1002" s="209" t="s">
        <v>790</v>
      </c>
      <c r="G1002" s="210" t="s">
        <v>750</v>
      </c>
      <c r="H1002" s="279"/>
      <c r="I1002" s="212"/>
      <c r="J1002" s="213">
        <f>ROUND(I1002*H1002,2)</f>
        <v>0</v>
      </c>
      <c r="K1002" s="209" t="s">
        <v>136</v>
      </c>
      <c r="L1002" s="47"/>
      <c r="M1002" s="214" t="s">
        <v>19</v>
      </c>
      <c r="N1002" s="215" t="s">
        <v>46</v>
      </c>
      <c r="O1002" s="87"/>
      <c r="P1002" s="216">
        <f>O1002*H1002</f>
        <v>0</v>
      </c>
      <c r="Q1002" s="216">
        <v>0</v>
      </c>
      <c r="R1002" s="216">
        <f>Q1002*H1002</f>
        <v>0</v>
      </c>
      <c r="S1002" s="216">
        <v>0</v>
      </c>
      <c r="T1002" s="217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18" t="s">
        <v>262</v>
      </c>
      <c r="AT1002" s="218" t="s">
        <v>132</v>
      </c>
      <c r="AU1002" s="218" t="s">
        <v>85</v>
      </c>
      <c r="AY1002" s="20" t="s">
        <v>130</v>
      </c>
      <c r="BE1002" s="219">
        <f>IF(N1002="základní",J1002,0)</f>
        <v>0</v>
      </c>
      <c r="BF1002" s="219">
        <f>IF(N1002="snížená",J1002,0)</f>
        <v>0</v>
      </c>
      <c r="BG1002" s="219">
        <f>IF(N1002="zákl. přenesená",J1002,0)</f>
        <v>0</v>
      </c>
      <c r="BH1002" s="219">
        <f>IF(N1002="sníž. přenesená",J1002,0)</f>
        <v>0</v>
      </c>
      <c r="BI1002" s="219">
        <f>IF(N1002="nulová",J1002,0)</f>
        <v>0</v>
      </c>
      <c r="BJ1002" s="20" t="s">
        <v>83</v>
      </c>
      <c r="BK1002" s="219">
        <f>ROUND(I1002*H1002,2)</f>
        <v>0</v>
      </c>
      <c r="BL1002" s="20" t="s">
        <v>262</v>
      </c>
      <c r="BM1002" s="218" t="s">
        <v>791</v>
      </c>
    </row>
    <row r="1003" s="2" customFormat="1">
      <c r="A1003" s="41"/>
      <c r="B1003" s="42"/>
      <c r="C1003" s="43"/>
      <c r="D1003" s="220" t="s">
        <v>139</v>
      </c>
      <c r="E1003" s="43"/>
      <c r="F1003" s="221" t="s">
        <v>792</v>
      </c>
      <c r="G1003" s="43"/>
      <c r="H1003" s="43"/>
      <c r="I1003" s="222"/>
      <c r="J1003" s="43"/>
      <c r="K1003" s="43"/>
      <c r="L1003" s="47"/>
      <c r="M1003" s="280"/>
      <c r="N1003" s="281"/>
      <c r="O1003" s="282"/>
      <c r="P1003" s="282"/>
      <c r="Q1003" s="282"/>
      <c r="R1003" s="282"/>
      <c r="S1003" s="282"/>
      <c r="T1003" s="283"/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T1003" s="20" t="s">
        <v>139</v>
      </c>
      <c r="AU1003" s="20" t="s">
        <v>85</v>
      </c>
    </row>
    <row r="1004" s="2" customFormat="1" ht="6.96" customHeight="1">
      <c r="A1004" s="41"/>
      <c r="B1004" s="62"/>
      <c r="C1004" s="63"/>
      <c r="D1004" s="63"/>
      <c r="E1004" s="63"/>
      <c r="F1004" s="63"/>
      <c r="G1004" s="63"/>
      <c r="H1004" s="63"/>
      <c r="I1004" s="63"/>
      <c r="J1004" s="63"/>
      <c r="K1004" s="63"/>
      <c r="L1004" s="47"/>
      <c r="M1004" s="41"/>
      <c r="O1004" s="41"/>
      <c r="P1004" s="41"/>
      <c r="Q1004" s="41"/>
      <c r="R1004" s="41"/>
      <c r="S1004" s="41"/>
      <c r="T1004" s="41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</row>
  </sheetData>
  <sheetProtection sheet="1" autoFilter="0" formatColumns="0" formatRows="0" objects="1" scenarios="1" spinCount="100000" saltValue="Jz+kLVW11Ep+8eIEYy7oZD9SUi4GCi+Ewv7hrYyAdltQuIDI+g+1w3o8s1rA89wt/q8g60Nm1LOlg/pS6tuMag==" hashValue="ygojzfsGDfbY9L5Z+OAn2+1y28dQmH2nnpiIh3aDYnOkinFtS1MvxZ8x3YUp6tnvKaI7J0gXmbAoskh86OQgvg==" algorithmName="SHA-512" password="CC35"/>
  <autoFilter ref="C94:K1003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1/132151254"/>
    <hyperlink ref="F105" r:id="rId2" display="https://podminky.urs.cz/item/CS_URS_2025_01/132212131"/>
    <hyperlink ref="F115" r:id="rId3" display="https://podminky.urs.cz/item/CS_URS_2025_01/162751117"/>
    <hyperlink ref="F123" r:id="rId4" display="https://podminky.urs.cz/item/CS_URS_2025_01/162751119"/>
    <hyperlink ref="F126" r:id="rId5" display="https://podminky.urs.cz/item/CS_URS_2025_01/167151111"/>
    <hyperlink ref="F134" r:id="rId6" display="https://podminky.urs.cz/item/CS_URS_2025_01/171201231"/>
    <hyperlink ref="F137" r:id="rId7" display="https://podminky.urs.cz/item/CS_URS_2025_01/174151101"/>
    <hyperlink ref="F147" r:id="rId8" display="https://podminky.urs.cz/item/CS_URS_2025_01/175111101"/>
    <hyperlink ref="F159" r:id="rId9" display="https://podminky.urs.cz/item/CS_URS_2025_01/175151101"/>
    <hyperlink ref="F168" r:id="rId10" display="https://podminky.urs.cz/item/CS_URS_2025_01/275313911"/>
    <hyperlink ref="F174" r:id="rId11" display="https://podminky.urs.cz/item/CS_URS_2025_01/275351121"/>
    <hyperlink ref="F180" r:id="rId12" display="https://podminky.urs.cz/item/CS_URS_2025_01/275351122"/>
    <hyperlink ref="F187" r:id="rId13" display="https://podminky.urs.cz/item/CS_URS_2025_01/313321611"/>
    <hyperlink ref="F221" r:id="rId14" display="https://podminky.urs.cz/item/CS_URS_2025_01/313351121"/>
    <hyperlink ref="F229" r:id="rId15" display="https://podminky.urs.cz/item/CS_URS_2025_01/313351122"/>
    <hyperlink ref="F237" r:id="rId16" display="https://podminky.urs.cz/item/CS_URS_2025_01/313351311"/>
    <hyperlink ref="F253" r:id="rId17" display="https://podminky.urs.cz/item/CS_URS_2025_01/313351312"/>
    <hyperlink ref="F269" r:id="rId18" display="https://podminky.urs.cz/item/CS_URS_2025_01/313361821"/>
    <hyperlink ref="F300" r:id="rId19" display="https://podminky.urs.cz/item/CS_URS_2025_01/342321610"/>
    <hyperlink ref="F325" r:id="rId20" display="https://podminky.urs.cz/item/CS_URS_2025_01/342351111"/>
    <hyperlink ref="F339" r:id="rId21" display="https://podminky.urs.cz/item/CS_URS_2025_01/342351112"/>
    <hyperlink ref="F353" r:id="rId22" display="https://podminky.urs.cz/item/CS_URS_2025_01/342351311"/>
    <hyperlink ref="F363" r:id="rId23" display="https://podminky.urs.cz/item/CS_URS_2025_01/342351312"/>
    <hyperlink ref="F373" r:id="rId24" display="https://podminky.urs.cz/item/CS_URS_2025_01/342361821"/>
    <hyperlink ref="F411" r:id="rId25" display="https://podminky.urs.cz/item/CS_URS_2025_01/430321616"/>
    <hyperlink ref="F424" r:id="rId26" display="https://podminky.urs.cz/item/CS_URS_2025_01/430362021"/>
    <hyperlink ref="F438" r:id="rId27" display="https://podminky.urs.cz/item/CS_URS_2025_01/434311115"/>
    <hyperlink ref="F450" r:id="rId28" display="https://podminky.urs.cz/item/CS_URS_2025_01/434351141"/>
    <hyperlink ref="F462" r:id="rId29" display="https://podminky.urs.cz/item/CS_URS_2025_01/434351142"/>
    <hyperlink ref="F474" r:id="rId30" display="https://podminky.urs.cz/item/CS_URS_2025_01/451572111"/>
    <hyperlink ref="F490" r:id="rId31" display="https://podminky.urs.cz/item/CS_URS_2025_01/564861111"/>
    <hyperlink ref="F500" r:id="rId32" display="https://podminky.urs.cz/item/CS_URS_2025_01/596211112"/>
    <hyperlink ref="F516" r:id="rId33" display="https://podminky.urs.cz/item/CS_URS_2025_01/622143003"/>
    <hyperlink ref="F546" r:id="rId34" display="https://podminky.urs.cz/item/CS_URS_2025_01/632450124"/>
    <hyperlink ref="F553" r:id="rId35" display="https://podminky.urs.cz/item/CS_URS_2025_01/635111215"/>
    <hyperlink ref="F565" r:id="rId36" display="https://podminky.urs.cz/item/CS_URS_2025_01/776121112"/>
    <hyperlink ref="F587" r:id="rId37" display="https://podminky.urs.cz/item/CS_URS_2025_01/776121113"/>
    <hyperlink ref="F600" r:id="rId38" display="https://podminky.urs.cz/item/CS_URS_2025_01/622142001"/>
    <hyperlink ref="F630" r:id="rId39" display="https://podminky.urs.cz/item/CS_URS_2025_01/631312141"/>
    <hyperlink ref="F643" r:id="rId40" display="https://podminky.urs.cz/item/CS_URS_2025_01/899101211"/>
    <hyperlink ref="F650" r:id="rId41" display="https://podminky.urs.cz/item/CS_URS_2025_01/919726122"/>
    <hyperlink ref="F660" r:id="rId42" display="https://podminky.urs.cz/item/CS_URS_2025_01/953171021"/>
    <hyperlink ref="F678" r:id="rId43" display="https://podminky.urs.cz/item/CS_URS_2025_01/953961113"/>
    <hyperlink ref="F709" r:id="rId44" display="https://podminky.urs.cz/item/CS_URS_2025_01/962042321"/>
    <hyperlink ref="F718" r:id="rId45" display="https://podminky.urs.cz/item/CS_URS_2025_01/962052211"/>
    <hyperlink ref="F725" r:id="rId46" display="https://podminky.urs.cz/item/CS_URS_2025_01/963042819"/>
    <hyperlink ref="F734" r:id="rId47" display="https://podminky.urs.cz/item/CS_URS_2025_01/963053936"/>
    <hyperlink ref="F743" r:id="rId48" display="https://podminky.urs.cz/item/CS_URS_2025_01/965042231"/>
    <hyperlink ref="F756" r:id="rId49" display="https://podminky.urs.cz/item/CS_URS_2025_01/965042241"/>
    <hyperlink ref="F763" r:id="rId50" display="https://podminky.urs.cz/item/CS_URS_2025_01/965049112"/>
    <hyperlink ref="F784" r:id="rId51" display="https://podminky.urs.cz/item/CS_URS_2025_01/965081213"/>
    <hyperlink ref="F792" r:id="rId52" display="https://podminky.urs.cz/item/CS_URS_2025_01/969031112"/>
    <hyperlink ref="F810" r:id="rId53" display="https://podminky.urs.cz/item/CS_URS_2025_01/977151115"/>
    <hyperlink ref="F817" r:id="rId54" display="https://podminky.urs.cz/item/CS_URS_2025_01/977211113"/>
    <hyperlink ref="F824" r:id="rId55" display="https://podminky.urs.cz/item/CS_URS_2025_01/977312114"/>
    <hyperlink ref="F840" r:id="rId56" display="https://podminky.urs.cz/item/CS_URS_2025_01/978059641"/>
    <hyperlink ref="F848" r:id="rId57" display="https://podminky.urs.cz/item/CS_URS_2025_01/985121122"/>
    <hyperlink ref="F869" r:id="rId58" display="https://podminky.urs.cz/item/CS_URS_2025_01/985311311"/>
    <hyperlink ref="F891" r:id="rId59" display="https://podminky.urs.cz/item/CS_URS_2025_01/985321111"/>
    <hyperlink ref="F906" r:id="rId60" display="https://podminky.urs.cz/item/CS_URS_2025_01/985321112"/>
    <hyperlink ref="F923" r:id="rId61" display="https://podminky.urs.cz/item/CS_URS_2025_01/985323111"/>
    <hyperlink ref="F946" r:id="rId62" display="https://podminky.urs.cz/item/CS_URS_2025_01/997013111"/>
    <hyperlink ref="F948" r:id="rId63" display="https://podminky.urs.cz/item/CS_URS_2025_01/997013501"/>
    <hyperlink ref="F950" r:id="rId64" display="https://podminky.urs.cz/item/CS_URS_2025_01/997013509"/>
    <hyperlink ref="F953" r:id="rId65" display="https://podminky.urs.cz/item/CS_URS_2025_01/997013601"/>
    <hyperlink ref="F955" r:id="rId66" display="https://podminky.urs.cz/item/CS_URS_2025_01/997013602"/>
    <hyperlink ref="F957" r:id="rId67" display="https://podminky.urs.cz/item/CS_URS_2025_01/997013607"/>
    <hyperlink ref="F960" r:id="rId68" display="https://podminky.urs.cz/item/CS_URS_2025_01/998011001"/>
    <hyperlink ref="F964" r:id="rId69" display="https://podminky.urs.cz/item/CS_URS_2025_01/711747067"/>
    <hyperlink ref="F978" r:id="rId70" display="https://podminky.urs.cz/item/CS_URS_2025_01/998711311"/>
    <hyperlink ref="F981" r:id="rId71" display="https://podminky.urs.cz/item/CS_URS_2025_01/721210814"/>
    <hyperlink ref="F990" r:id="rId72" display="https://podminky.urs.cz/item/CS_URS_2025_01/7414100"/>
    <hyperlink ref="F993" r:id="rId73" display="https://podminky.urs.cz/item/CS_URS_2025_01/767223222"/>
    <hyperlink ref="F1003" r:id="rId74" display="https://podminky.urs.cz/item/CS_URS_2025_01/998767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Technická pomoc na opravu dětských bazénů letního koupaliště Litvínov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793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24. 3. 2025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22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ROUND((SUM(BE84:BE160)),  2)</f>
        <v>0</v>
      </c>
      <c r="G33" s="41"/>
      <c r="H33" s="41"/>
      <c r="I33" s="151">
        <v>0.20999999999999999</v>
      </c>
      <c r="J33" s="150">
        <f>ROUND(((SUM(BE84:BE160))*I33),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ROUND((SUM(BF84:BF160)),  2)</f>
        <v>0</v>
      </c>
      <c r="G34" s="41"/>
      <c r="H34" s="41"/>
      <c r="I34" s="151">
        <v>0.12</v>
      </c>
      <c r="J34" s="150">
        <f>ROUND(((SUM(BF84:BF160))*I34),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ROUND((SUM(BG84:BG160)),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ROUND((SUM(BH84:BH160)),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ROUND((SUM(BI84:BI160)),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Technická pomoc na opravu dětských bazénů letního koupaliště Litvínov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SO02 - Technologie, fólie bazénových van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24. 3. 2025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SPORTaS, s.r.o.</v>
      </c>
      <c r="G54" s="43"/>
      <c r="H54" s="43"/>
      <c r="I54" s="35" t="s">
        <v>33</v>
      </c>
      <c r="J54" s="39" t="str">
        <f>E21</f>
        <v>Michal Pospíšil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99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103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794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110</v>
      </c>
      <c r="E63" s="171"/>
      <c r="F63" s="171"/>
      <c r="G63" s="171"/>
      <c r="H63" s="171"/>
      <c r="I63" s="171"/>
      <c r="J63" s="172">
        <f>J156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795</v>
      </c>
      <c r="E64" s="177"/>
      <c r="F64" s="177"/>
      <c r="G64" s="177"/>
      <c r="H64" s="177"/>
      <c r="I64" s="177"/>
      <c r="J64" s="178">
        <f>J157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115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3" t="str">
        <f>E7</f>
        <v>Technická pomoc na opravu dětských bazénů letního koupaliště Litvínov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93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SO02 - Technologie, fólie bazénových van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 xml:space="preserve"> </v>
      </c>
      <c r="G78" s="43"/>
      <c r="H78" s="43"/>
      <c r="I78" s="35" t="s">
        <v>23</v>
      </c>
      <c r="J78" s="75" t="str">
        <f>IF(J12="","",J12)</f>
        <v>24. 3. 2025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3"/>
      <c r="E80" s="43"/>
      <c r="F80" s="30" t="str">
        <f>E15</f>
        <v>SPORTaS, s.r.o.</v>
      </c>
      <c r="G80" s="43"/>
      <c r="H80" s="43"/>
      <c r="I80" s="35" t="s">
        <v>33</v>
      </c>
      <c r="J80" s="39" t="str">
        <f>E21</f>
        <v>Michal Pospíšil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38</v>
      </c>
      <c r="J81" s="39" t="str">
        <f>E24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116</v>
      </c>
      <c r="D83" s="183" t="s">
        <v>60</v>
      </c>
      <c r="E83" s="183" t="s">
        <v>56</v>
      </c>
      <c r="F83" s="183" t="s">
        <v>57</v>
      </c>
      <c r="G83" s="183" t="s">
        <v>117</v>
      </c>
      <c r="H83" s="183" t="s">
        <v>118</v>
      </c>
      <c r="I83" s="183" t="s">
        <v>119</v>
      </c>
      <c r="J83" s="183" t="s">
        <v>97</v>
      </c>
      <c r="K83" s="184" t="s">
        <v>120</v>
      </c>
      <c r="L83" s="185"/>
      <c r="M83" s="95" t="s">
        <v>19</v>
      </c>
      <c r="N83" s="96" t="s">
        <v>45</v>
      </c>
      <c r="O83" s="96" t="s">
        <v>121</v>
      </c>
      <c r="P83" s="96" t="s">
        <v>122</v>
      </c>
      <c r="Q83" s="96" t="s">
        <v>123</v>
      </c>
      <c r="R83" s="96" t="s">
        <v>124</v>
      </c>
      <c r="S83" s="96" t="s">
        <v>125</v>
      </c>
      <c r="T83" s="97" t="s">
        <v>126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127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P85+P156</f>
        <v>0</v>
      </c>
      <c r="Q84" s="99"/>
      <c r="R84" s="188">
        <f>R85+R156</f>
        <v>0</v>
      </c>
      <c r="S84" s="99"/>
      <c r="T84" s="189">
        <f>T85+T156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74</v>
      </c>
      <c r="AU84" s="20" t="s">
        <v>98</v>
      </c>
      <c r="BK84" s="190">
        <f>BK85+BK156</f>
        <v>0</v>
      </c>
    </row>
    <row r="85" s="12" customFormat="1" ht="25.92" customHeight="1">
      <c r="A85" s="12"/>
      <c r="B85" s="191"/>
      <c r="C85" s="192"/>
      <c r="D85" s="193" t="s">
        <v>74</v>
      </c>
      <c r="E85" s="194" t="s">
        <v>128</v>
      </c>
      <c r="F85" s="194" t="s">
        <v>129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P86+P93</f>
        <v>0</v>
      </c>
      <c r="Q85" s="199"/>
      <c r="R85" s="200">
        <f>R86+R93</f>
        <v>0</v>
      </c>
      <c r="S85" s="199"/>
      <c r="T85" s="201">
        <f>T86+T93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83</v>
      </c>
      <c r="AT85" s="203" t="s">
        <v>74</v>
      </c>
      <c r="AU85" s="203" t="s">
        <v>75</v>
      </c>
      <c r="AY85" s="202" t="s">
        <v>130</v>
      </c>
      <c r="BK85" s="204">
        <f>BK86+BK93</f>
        <v>0</v>
      </c>
    </row>
    <row r="86" s="12" customFormat="1" ht="22.8" customHeight="1">
      <c r="A86" s="12"/>
      <c r="B86" s="191"/>
      <c r="C86" s="192"/>
      <c r="D86" s="193" t="s">
        <v>74</v>
      </c>
      <c r="E86" s="205" t="s">
        <v>137</v>
      </c>
      <c r="F86" s="205" t="s">
        <v>363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SUM(P87:P92)</f>
        <v>0</v>
      </c>
      <c r="Q86" s="199"/>
      <c r="R86" s="200">
        <f>SUM(R87:R92)</f>
        <v>0</v>
      </c>
      <c r="S86" s="199"/>
      <c r="T86" s="201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74</v>
      </c>
      <c r="AU86" s="203" t="s">
        <v>83</v>
      </c>
      <c r="AY86" s="202" t="s">
        <v>130</v>
      </c>
      <c r="BK86" s="204">
        <f>SUM(BK87:BK92)</f>
        <v>0</v>
      </c>
    </row>
    <row r="87" s="2" customFormat="1" ht="16.5" customHeight="1">
      <c r="A87" s="41"/>
      <c r="B87" s="42"/>
      <c r="C87" s="207" t="s">
        <v>83</v>
      </c>
      <c r="D87" s="207" t="s">
        <v>132</v>
      </c>
      <c r="E87" s="208" t="s">
        <v>796</v>
      </c>
      <c r="F87" s="209" t="s">
        <v>797</v>
      </c>
      <c r="G87" s="210" t="s">
        <v>798</v>
      </c>
      <c r="H87" s="211">
        <v>80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46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137</v>
      </c>
      <c r="AT87" s="218" t="s">
        <v>132</v>
      </c>
      <c r="AU87" s="218" t="s">
        <v>85</v>
      </c>
      <c r="AY87" s="20" t="s">
        <v>130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83</v>
      </c>
      <c r="BK87" s="219">
        <f>ROUND(I87*H87,2)</f>
        <v>0</v>
      </c>
      <c r="BL87" s="20" t="s">
        <v>137</v>
      </c>
      <c r="BM87" s="218" t="s">
        <v>799</v>
      </c>
    </row>
    <row r="88" s="2" customFormat="1" ht="16.5" customHeight="1">
      <c r="A88" s="41"/>
      <c r="B88" s="42"/>
      <c r="C88" s="207" t="s">
        <v>85</v>
      </c>
      <c r="D88" s="207" t="s">
        <v>132</v>
      </c>
      <c r="E88" s="208" t="s">
        <v>800</v>
      </c>
      <c r="F88" s="209" t="s">
        <v>801</v>
      </c>
      <c r="G88" s="210" t="s">
        <v>798</v>
      </c>
      <c r="H88" s="211">
        <v>80</v>
      </c>
      <c r="I88" s="212"/>
      <c r="J88" s="213">
        <f>ROUND(I88*H88,2)</f>
        <v>0</v>
      </c>
      <c r="K88" s="209" t="s">
        <v>19</v>
      </c>
      <c r="L88" s="47"/>
      <c r="M88" s="214" t="s">
        <v>19</v>
      </c>
      <c r="N88" s="215" t="s">
        <v>46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137</v>
      </c>
      <c r="AT88" s="218" t="s">
        <v>132</v>
      </c>
      <c r="AU88" s="218" t="s">
        <v>85</v>
      </c>
      <c r="AY88" s="20" t="s">
        <v>130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83</v>
      </c>
      <c r="BK88" s="219">
        <f>ROUND(I88*H88,2)</f>
        <v>0</v>
      </c>
      <c r="BL88" s="20" t="s">
        <v>137</v>
      </c>
      <c r="BM88" s="218" t="s">
        <v>802</v>
      </c>
    </row>
    <row r="89" s="2" customFormat="1" ht="16.5" customHeight="1">
      <c r="A89" s="41"/>
      <c r="B89" s="42"/>
      <c r="C89" s="207" t="s">
        <v>157</v>
      </c>
      <c r="D89" s="207" t="s">
        <v>132</v>
      </c>
      <c r="E89" s="208" t="s">
        <v>803</v>
      </c>
      <c r="F89" s="209" t="s">
        <v>804</v>
      </c>
      <c r="G89" s="210" t="s">
        <v>798</v>
      </c>
      <c r="H89" s="211">
        <v>2</v>
      </c>
      <c r="I89" s="212"/>
      <c r="J89" s="213">
        <f>ROUND(I89*H89,2)</f>
        <v>0</v>
      </c>
      <c r="K89" s="209" t="s">
        <v>19</v>
      </c>
      <c r="L89" s="47"/>
      <c r="M89" s="214" t="s">
        <v>19</v>
      </c>
      <c r="N89" s="215" t="s">
        <v>46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137</v>
      </c>
      <c r="AT89" s="218" t="s">
        <v>132</v>
      </c>
      <c r="AU89" s="218" t="s">
        <v>85</v>
      </c>
      <c r="AY89" s="20" t="s">
        <v>130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83</v>
      </c>
      <c r="BK89" s="219">
        <f>ROUND(I89*H89,2)</f>
        <v>0</v>
      </c>
      <c r="BL89" s="20" t="s">
        <v>137</v>
      </c>
      <c r="BM89" s="218" t="s">
        <v>805</v>
      </c>
    </row>
    <row r="90" s="2" customFormat="1" ht="16.5" customHeight="1">
      <c r="A90" s="41"/>
      <c r="B90" s="42"/>
      <c r="C90" s="207" t="s">
        <v>137</v>
      </c>
      <c r="D90" s="207" t="s">
        <v>132</v>
      </c>
      <c r="E90" s="208" t="s">
        <v>806</v>
      </c>
      <c r="F90" s="209" t="s">
        <v>807</v>
      </c>
      <c r="G90" s="210" t="s">
        <v>619</v>
      </c>
      <c r="H90" s="211">
        <v>2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46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137</v>
      </c>
      <c r="AT90" s="218" t="s">
        <v>132</v>
      </c>
      <c r="AU90" s="218" t="s">
        <v>85</v>
      </c>
      <c r="AY90" s="20" t="s">
        <v>130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83</v>
      </c>
      <c r="BK90" s="219">
        <f>ROUND(I90*H90,2)</f>
        <v>0</v>
      </c>
      <c r="BL90" s="20" t="s">
        <v>137</v>
      </c>
      <c r="BM90" s="218" t="s">
        <v>808</v>
      </c>
    </row>
    <row r="91" s="2" customFormat="1" ht="16.5" customHeight="1">
      <c r="A91" s="41"/>
      <c r="B91" s="42"/>
      <c r="C91" s="207" t="s">
        <v>170</v>
      </c>
      <c r="D91" s="207" t="s">
        <v>132</v>
      </c>
      <c r="E91" s="208" t="s">
        <v>809</v>
      </c>
      <c r="F91" s="209" t="s">
        <v>810</v>
      </c>
      <c r="G91" s="210" t="s">
        <v>619</v>
      </c>
      <c r="H91" s="211">
        <v>3</v>
      </c>
      <c r="I91" s="212"/>
      <c r="J91" s="213">
        <f>ROUND(I91*H91,2)</f>
        <v>0</v>
      </c>
      <c r="K91" s="209" t="s">
        <v>19</v>
      </c>
      <c r="L91" s="47"/>
      <c r="M91" s="214" t="s">
        <v>19</v>
      </c>
      <c r="N91" s="215" t="s">
        <v>46</v>
      </c>
      <c r="O91" s="87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137</v>
      </c>
      <c r="AT91" s="218" t="s">
        <v>132</v>
      </c>
      <c r="AU91" s="218" t="s">
        <v>85</v>
      </c>
      <c r="AY91" s="20" t="s">
        <v>130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83</v>
      </c>
      <c r="BK91" s="219">
        <f>ROUND(I91*H91,2)</f>
        <v>0</v>
      </c>
      <c r="BL91" s="20" t="s">
        <v>137</v>
      </c>
      <c r="BM91" s="218" t="s">
        <v>811</v>
      </c>
    </row>
    <row r="92" s="2" customFormat="1" ht="16.5" customHeight="1">
      <c r="A92" s="41"/>
      <c r="B92" s="42"/>
      <c r="C92" s="207" t="s">
        <v>175</v>
      </c>
      <c r="D92" s="207" t="s">
        <v>132</v>
      </c>
      <c r="E92" s="208" t="s">
        <v>812</v>
      </c>
      <c r="F92" s="209" t="s">
        <v>813</v>
      </c>
      <c r="G92" s="210" t="s">
        <v>619</v>
      </c>
      <c r="H92" s="211">
        <v>1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46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137</v>
      </c>
      <c r="AT92" s="218" t="s">
        <v>132</v>
      </c>
      <c r="AU92" s="218" t="s">
        <v>85</v>
      </c>
      <c r="AY92" s="20" t="s">
        <v>130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83</v>
      </c>
      <c r="BK92" s="219">
        <f>ROUND(I92*H92,2)</f>
        <v>0</v>
      </c>
      <c r="BL92" s="20" t="s">
        <v>137</v>
      </c>
      <c r="BM92" s="218" t="s">
        <v>814</v>
      </c>
    </row>
    <row r="93" s="12" customFormat="1" ht="22.8" customHeight="1">
      <c r="A93" s="12"/>
      <c r="B93" s="191"/>
      <c r="C93" s="192"/>
      <c r="D93" s="193" t="s">
        <v>74</v>
      </c>
      <c r="E93" s="205" t="s">
        <v>192</v>
      </c>
      <c r="F93" s="205" t="s">
        <v>815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SUM(P94:P155)</f>
        <v>0</v>
      </c>
      <c r="Q93" s="199"/>
      <c r="R93" s="200">
        <f>SUM(R94:R155)</f>
        <v>0</v>
      </c>
      <c r="S93" s="199"/>
      <c r="T93" s="201">
        <f>SUM(T94:T155)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83</v>
      </c>
      <c r="AT93" s="203" t="s">
        <v>74</v>
      </c>
      <c r="AU93" s="203" t="s">
        <v>83</v>
      </c>
      <c r="AY93" s="202" t="s">
        <v>130</v>
      </c>
      <c r="BK93" s="204">
        <f>SUM(BK94:BK155)</f>
        <v>0</v>
      </c>
    </row>
    <row r="94" s="2" customFormat="1" ht="16.5" customHeight="1">
      <c r="A94" s="41"/>
      <c r="B94" s="42"/>
      <c r="C94" s="207" t="s">
        <v>182</v>
      </c>
      <c r="D94" s="207" t="s">
        <v>132</v>
      </c>
      <c r="E94" s="208" t="s">
        <v>816</v>
      </c>
      <c r="F94" s="209" t="s">
        <v>817</v>
      </c>
      <c r="G94" s="210" t="s">
        <v>619</v>
      </c>
      <c r="H94" s="211">
        <v>1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46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137</v>
      </c>
      <c r="AT94" s="218" t="s">
        <v>132</v>
      </c>
      <c r="AU94" s="218" t="s">
        <v>85</v>
      </c>
      <c r="AY94" s="20" t="s">
        <v>130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83</v>
      </c>
      <c r="BK94" s="219">
        <f>ROUND(I94*H94,2)</f>
        <v>0</v>
      </c>
      <c r="BL94" s="20" t="s">
        <v>137</v>
      </c>
      <c r="BM94" s="218" t="s">
        <v>818</v>
      </c>
    </row>
    <row r="95" s="2" customFormat="1" ht="16.5" customHeight="1">
      <c r="A95" s="41"/>
      <c r="B95" s="42"/>
      <c r="C95" s="207" t="s">
        <v>192</v>
      </c>
      <c r="D95" s="207" t="s">
        <v>132</v>
      </c>
      <c r="E95" s="208" t="s">
        <v>819</v>
      </c>
      <c r="F95" s="209" t="s">
        <v>820</v>
      </c>
      <c r="G95" s="210" t="s">
        <v>619</v>
      </c>
      <c r="H95" s="211">
        <v>1</v>
      </c>
      <c r="I95" s="212"/>
      <c r="J95" s="213">
        <f>ROUND(I95*H95,2)</f>
        <v>0</v>
      </c>
      <c r="K95" s="209" t="s">
        <v>19</v>
      </c>
      <c r="L95" s="47"/>
      <c r="M95" s="214" t="s">
        <v>19</v>
      </c>
      <c r="N95" s="215" t="s">
        <v>46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137</v>
      </c>
      <c r="AT95" s="218" t="s">
        <v>132</v>
      </c>
      <c r="AU95" s="218" t="s">
        <v>85</v>
      </c>
      <c r="AY95" s="20" t="s">
        <v>130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83</v>
      </c>
      <c r="BK95" s="219">
        <f>ROUND(I95*H95,2)</f>
        <v>0</v>
      </c>
      <c r="BL95" s="20" t="s">
        <v>137</v>
      </c>
      <c r="BM95" s="218" t="s">
        <v>821</v>
      </c>
    </row>
    <row r="96" s="2" customFormat="1" ht="16.5" customHeight="1">
      <c r="A96" s="41"/>
      <c r="B96" s="42"/>
      <c r="C96" s="207" t="s">
        <v>200</v>
      </c>
      <c r="D96" s="207" t="s">
        <v>132</v>
      </c>
      <c r="E96" s="208" t="s">
        <v>822</v>
      </c>
      <c r="F96" s="209" t="s">
        <v>823</v>
      </c>
      <c r="G96" s="210" t="s">
        <v>619</v>
      </c>
      <c r="H96" s="211">
        <v>2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46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137</v>
      </c>
      <c r="AT96" s="218" t="s">
        <v>132</v>
      </c>
      <c r="AU96" s="218" t="s">
        <v>85</v>
      </c>
      <c r="AY96" s="20" t="s">
        <v>130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83</v>
      </c>
      <c r="BK96" s="219">
        <f>ROUND(I96*H96,2)</f>
        <v>0</v>
      </c>
      <c r="BL96" s="20" t="s">
        <v>137</v>
      </c>
      <c r="BM96" s="218" t="s">
        <v>824</v>
      </c>
    </row>
    <row r="97" s="2" customFormat="1" ht="16.5" customHeight="1">
      <c r="A97" s="41"/>
      <c r="B97" s="42"/>
      <c r="C97" s="207" t="s">
        <v>206</v>
      </c>
      <c r="D97" s="207" t="s">
        <v>132</v>
      </c>
      <c r="E97" s="208" t="s">
        <v>825</v>
      </c>
      <c r="F97" s="209" t="s">
        <v>826</v>
      </c>
      <c r="G97" s="210" t="s">
        <v>619</v>
      </c>
      <c r="H97" s="211">
        <v>5</v>
      </c>
      <c r="I97" s="212"/>
      <c r="J97" s="213">
        <f>ROUND(I97*H97,2)</f>
        <v>0</v>
      </c>
      <c r="K97" s="209" t="s">
        <v>19</v>
      </c>
      <c r="L97" s="47"/>
      <c r="M97" s="214" t="s">
        <v>19</v>
      </c>
      <c r="N97" s="215" t="s">
        <v>46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137</v>
      </c>
      <c r="AT97" s="218" t="s">
        <v>132</v>
      </c>
      <c r="AU97" s="218" t="s">
        <v>85</v>
      </c>
      <c r="AY97" s="20" t="s">
        <v>130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83</v>
      </c>
      <c r="BK97" s="219">
        <f>ROUND(I97*H97,2)</f>
        <v>0</v>
      </c>
      <c r="BL97" s="20" t="s">
        <v>137</v>
      </c>
      <c r="BM97" s="218" t="s">
        <v>827</v>
      </c>
    </row>
    <row r="98" s="2" customFormat="1" ht="16.5" customHeight="1">
      <c r="A98" s="41"/>
      <c r="B98" s="42"/>
      <c r="C98" s="207" t="s">
        <v>212</v>
      </c>
      <c r="D98" s="207" t="s">
        <v>132</v>
      </c>
      <c r="E98" s="208" t="s">
        <v>828</v>
      </c>
      <c r="F98" s="209" t="s">
        <v>829</v>
      </c>
      <c r="G98" s="210" t="s">
        <v>619</v>
      </c>
      <c r="H98" s="211">
        <v>4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137</v>
      </c>
      <c r="AT98" s="218" t="s">
        <v>132</v>
      </c>
      <c r="AU98" s="218" t="s">
        <v>85</v>
      </c>
      <c r="AY98" s="20" t="s">
        <v>130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137</v>
      </c>
      <c r="BM98" s="218" t="s">
        <v>830</v>
      </c>
    </row>
    <row r="99" s="2" customFormat="1" ht="16.5" customHeight="1">
      <c r="A99" s="41"/>
      <c r="B99" s="42"/>
      <c r="C99" s="207" t="s">
        <v>8</v>
      </c>
      <c r="D99" s="207" t="s">
        <v>132</v>
      </c>
      <c r="E99" s="208" t="s">
        <v>831</v>
      </c>
      <c r="F99" s="209" t="s">
        <v>832</v>
      </c>
      <c r="G99" s="210" t="s">
        <v>619</v>
      </c>
      <c r="H99" s="211">
        <v>8</v>
      </c>
      <c r="I99" s="212"/>
      <c r="J99" s="213">
        <f>ROUND(I99*H99,2)</f>
        <v>0</v>
      </c>
      <c r="K99" s="209" t="s">
        <v>19</v>
      </c>
      <c r="L99" s="47"/>
      <c r="M99" s="214" t="s">
        <v>19</v>
      </c>
      <c r="N99" s="215" t="s">
        <v>46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137</v>
      </c>
      <c r="AT99" s="218" t="s">
        <v>132</v>
      </c>
      <c r="AU99" s="218" t="s">
        <v>85</v>
      </c>
      <c r="AY99" s="20" t="s">
        <v>130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83</v>
      </c>
      <c r="BK99" s="219">
        <f>ROUND(I99*H99,2)</f>
        <v>0</v>
      </c>
      <c r="BL99" s="20" t="s">
        <v>137</v>
      </c>
      <c r="BM99" s="218" t="s">
        <v>833</v>
      </c>
    </row>
    <row r="100" s="2" customFormat="1" ht="16.5" customHeight="1">
      <c r="A100" s="41"/>
      <c r="B100" s="42"/>
      <c r="C100" s="207" t="s">
        <v>222</v>
      </c>
      <c r="D100" s="207" t="s">
        <v>132</v>
      </c>
      <c r="E100" s="208" t="s">
        <v>834</v>
      </c>
      <c r="F100" s="209" t="s">
        <v>835</v>
      </c>
      <c r="G100" s="210" t="s">
        <v>619</v>
      </c>
      <c r="H100" s="211">
        <v>12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46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137</v>
      </c>
      <c r="AT100" s="218" t="s">
        <v>132</v>
      </c>
      <c r="AU100" s="218" t="s">
        <v>85</v>
      </c>
      <c r="AY100" s="20" t="s">
        <v>130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83</v>
      </c>
      <c r="BK100" s="219">
        <f>ROUND(I100*H100,2)</f>
        <v>0</v>
      </c>
      <c r="BL100" s="20" t="s">
        <v>137</v>
      </c>
      <c r="BM100" s="218" t="s">
        <v>836</v>
      </c>
    </row>
    <row r="101" s="2" customFormat="1" ht="16.5" customHeight="1">
      <c r="A101" s="41"/>
      <c r="B101" s="42"/>
      <c r="C101" s="207" t="s">
        <v>229</v>
      </c>
      <c r="D101" s="207" t="s">
        <v>132</v>
      </c>
      <c r="E101" s="208" t="s">
        <v>837</v>
      </c>
      <c r="F101" s="209" t="s">
        <v>838</v>
      </c>
      <c r="G101" s="210" t="s">
        <v>619</v>
      </c>
      <c r="H101" s="211">
        <v>1</v>
      </c>
      <c r="I101" s="212"/>
      <c r="J101" s="213">
        <f>ROUND(I101*H101,2)</f>
        <v>0</v>
      </c>
      <c r="K101" s="209" t="s">
        <v>19</v>
      </c>
      <c r="L101" s="47"/>
      <c r="M101" s="214" t="s">
        <v>19</v>
      </c>
      <c r="N101" s="215" t="s">
        <v>46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137</v>
      </c>
      <c r="AT101" s="218" t="s">
        <v>132</v>
      </c>
      <c r="AU101" s="218" t="s">
        <v>85</v>
      </c>
      <c r="AY101" s="20" t="s">
        <v>130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83</v>
      </c>
      <c r="BK101" s="219">
        <f>ROUND(I101*H101,2)</f>
        <v>0</v>
      </c>
      <c r="BL101" s="20" t="s">
        <v>137</v>
      </c>
      <c r="BM101" s="218" t="s">
        <v>839</v>
      </c>
    </row>
    <row r="102" s="2" customFormat="1" ht="16.5" customHeight="1">
      <c r="A102" s="41"/>
      <c r="B102" s="42"/>
      <c r="C102" s="207" t="s">
        <v>235</v>
      </c>
      <c r="D102" s="207" t="s">
        <v>132</v>
      </c>
      <c r="E102" s="208" t="s">
        <v>840</v>
      </c>
      <c r="F102" s="209" t="s">
        <v>841</v>
      </c>
      <c r="G102" s="210" t="s">
        <v>619</v>
      </c>
      <c r="H102" s="211">
        <v>4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46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137</v>
      </c>
      <c r="AT102" s="218" t="s">
        <v>132</v>
      </c>
      <c r="AU102" s="218" t="s">
        <v>85</v>
      </c>
      <c r="AY102" s="20" t="s">
        <v>130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83</v>
      </c>
      <c r="BK102" s="219">
        <f>ROUND(I102*H102,2)</f>
        <v>0</v>
      </c>
      <c r="BL102" s="20" t="s">
        <v>137</v>
      </c>
      <c r="BM102" s="218" t="s">
        <v>842</v>
      </c>
    </row>
    <row r="103" s="2" customFormat="1" ht="16.5" customHeight="1">
      <c r="A103" s="41"/>
      <c r="B103" s="42"/>
      <c r="C103" s="207" t="s">
        <v>262</v>
      </c>
      <c r="D103" s="207" t="s">
        <v>132</v>
      </c>
      <c r="E103" s="208" t="s">
        <v>843</v>
      </c>
      <c r="F103" s="209" t="s">
        <v>844</v>
      </c>
      <c r="G103" s="210" t="s">
        <v>619</v>
      </c>
      <c r="H103" s="211">
        <v>1</v>
      </c>
      <c r="I103" s="212"/>
      <c r="J103" s="213">
        <f>ROUND(I103*H103,2)</f>
        <v>0</v>
      </c>
      <c r="K103" s="209" t="s">
        <v>19</v>
      </c>
      <c r="L103" s="47"/>
      <c r="M103" s="214" t="s">
        <v>19</v>
      </c>
      <c r="N103" s="215" t="s">
        <v>46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137</v>
      </c>
      <c r="AT103" s="218" t="s">
        <v>132</v>
      </c>
      <c r="AU103" s="218" t="s">
        <v>85</v>
      </c>
      <c r="AY103" s="20" t="s">
        <v>130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83</v>
      </c>
      <c r="BK103" s="219">
        <f>ROUND(I103*H103,2)</f>
        <v>0</v>
      </c>
      <c r="BL103" s="20" t="s">
        <v>137</v>
      </c>
      <c r="BM103" s="218" t="s">
        <v>845</v>
      </c>
    </row>
    <row r="104" s="2" customFormat="1" ht="16.5" customHeight="1">
      <c r="A104" s="41"/>
      <c r="B104" s="42"/>
      <c r="C104" s="207" t="s">
        <v>269</v>
      </c>
      <c r="D104" s="207" t="s">
        <v>132</v>
      </c>
      <c r="E104" s="208" t="s">
        <v>846</v>
      </c>
      <c r="F104" s="209" t="s">
        <v>847</v>
      </c>
      <c r="G104" s="210" t="s">
        <v>619</v>
      </c>
      <c r="H104" s="211">
        <v>2</v>
      </c>
      <c r="I104" s="212"/>
      <c r="J104" s="213">
        <f>ROUND(I104*H104,2)</f>
        <v>0</v>
      </c>
      <c r="K104" s="209" t="s">
        <v>19</v>
      </c>
      <c r="L104" s="47"/>
      <c r="M104" s="214" t="s">
        <v>19</v>
      </c>
      <c r="N104" s="215" t="s">
        <v>46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137</v>
      </c>
      <c r="AT104" s="218" t="s">
        <v>132</v>
      </c>
      <c r="AU104" s="218" t="s">
        <v>85</v>
      </c>
      <c r="AY104" s="20" t="s">
        <v>130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83</v>
      </c>
      <c r="BK104" s="219">
        <f>ROUND(I104*H104,2)</f>
        <v>0</v>
      </c>
      <c r="BL104" s="20" t="s">
        <v>137</v>
      </c>
      <c r="BM104" s="218" t="s">
        <v>848</v>
      </c>
    </row>
    <row r="105" s="2" customFormat="1" ht="16.5" customHeight="1">
      <c r="A105" s="41"/>
      <c r="B105" s="42"/>
      <c r="C105" s="207" t="s">
        <v>274</v>
      </c>
      <c r="D105" s="207" t="s">
        <v>132</v>
      </c>
      <c r="E105" s="208" t="s">
        <v>849</v>
      </c>
      <c r="F105" s="209" t="s">
        <v>850</v>
      </c>
      <c r="G105" s="210" t="s">
        <v>619</v>
      </c>
      <c r="H105" s="211">
        <v>1</v>
      </c>
      <c r="I105" s="212"/>
      <c r="J105" s="213">
        <f>ROUND(I105*H105,2)</f>
        <v>0</v>
      </c>
      <c r="K105" s="209" t="s">
        <v>19</v>
      </c>
      <c r="L105" s="47"/>
      <c r="M105" s="214" t="s">
        <v>19</v>
      </c>
      <c r="N105" s="215" t="s">
        <v>46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137</v>
      </c>
      <c r="AT105" s="218" t="s">
        <v>132</v>
      </c>
      <c r="AU105" s="218" t="s">
        <v>85</v>
      </c>
      <c r="AY105" s="20" t="s">
        <v>130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83</v>
      </c>
      <c r="BK105" s="219">
        <f>ROUND(I105*H105,2)</f>
        <v>0</v>
      </c>
      <c r="BL105" s="20" t="s">
        <v>137</v>
      </c>
      <c r="BM105" s="218" t="s">
        <v>851</v>
      </c>
    </row>
    <row r="106" s="2" customFormat="1" ht="16.5" customHeight="1">
      <c r="A106" s="41"/>
      <c r="B106" s="42"/>
      <c r="C106" s="207" t="s">
        <v>282</v>
      </c>
      <c r="D106" s="207" t="s">
        <v>132</v>
      </c>
      <c r="E106" s="208" t="s">
        <v>852</v>
      </c>
      <c r="F106" s="209" t="s">
        <v>853</v>
      </c>
      <c r="G106" s="210" t="s">
        <v>619</v>
      </c>
      <c r="H106" s="211">
        <v>1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46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137</v>
      </c>
      <c r="AT106" s="218" t="s">
        <v>132</v>
      </c>
      <c r="AU106" s="218" t="s">
        <v>85</v>
      </c>
      <c r="AY106" s="20" t="s">
        <v>130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83</v>
      </c>
      <c r="BK106" s="219">
        <f>ROUND(I106*H106,2)</f>
        <v>0</v>
      </c>
      <c r="BL106" s="20" t="s">
        <v>137</v>
      </c>
      <c r="BM106" s="218" t="s">
        <v>854</v>
      </c>
    </row>
    <row r="107" s="2" customFormat="1" ht="16.5" customHeight="1">
      <c r="A107" s="41"/>
      <c r="B107" s="42"/>
      <c r="C107" s="207" t="s">
        <v>287</v>
      </c>
      <c r="D107" s="207" t="s">
        <v>132</v>
      </c>
      <c r="E107" s="208" t="s">
        <v>855</v>
      </c>
      <c r="F107" s="209" t="s">
        <v>856</v>
      </c>
      <c r="G107" s="210" t="s">
        <v>619</v>
      </c>
      <c r="H107" s="211">
        <v>1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46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137</v>
      </c>
      <c r="AT107" s="218" t="s">
        <v>132</v>
      </c>
      <c r="AU107" s="218" t="s">
        <v>85</v>
      </c>
      <c r="AY107" s="20" t="s">
        <v>130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83</v>
      </c>
      <c r="BK107" s="219">
        <f>ROUND(I107*H107,2)</f>
        <v>0</v>
      </c>
      <c r="BL107" s="20" t="s">
        <v>137</v>
      </c>
      <c r="BM107" s="218" t="s">
        <v>857</v>
      </c>
    </row>
    <row r="108" s="2" customFormat="1" ht="16.5" customHeight="1">
      <c r="A108" s="41"/>
      <c r="B108" s="42"/>
      <c r="C108" s="207" t="s">
        <v>7</v>
      </c>
      <c r="D108" s="207" t="s">
        <v>132</v>
      </c>
      <c r="E108" s="208" t="s">
        <v>858</v>
      </c>
      <c r="F108" s="209" t="s">
        <v>859</v>
      </c>
      <c r="G108" s="210" t="s">
        <v>619</v>
      </c>
      <c r="H108" s="211">
        <v>1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46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137</v>
      </c>
      <c r="AT108" s="218" t="s">
        <v>132</v>
      </c>
      <c r="AU108" s="218" t="s">
        <v>85</v>
      </c>
      <c r="AY108" s="20" t="s">
        <v>130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83</v>
      </c>
      <c r="BK108" s="219">
        <f>ROUND(I108*H108,2)</f>
        <v>0</v>
      </c>
      <c r="BL108" s="20" t="s">
        <v>137</v>
      </c>
      <c r="BM108" s="218" t="s">
        <v>860</v>
      </c>
    </row>
    <row r="109" s="2" customFormat="1" ht="16.5" customHeight="1">
      <c r="A109" s="41"/>
      <c r="B109" s="42"/>
      <c r="C109" s="207" t="s">
        <v>320</v>
      </c>
      <c r="D109" s="207" t="s">
        <v>132</v>
      </c>
      <c r="E109" s="208" t="s">
        <v>861</v>
      </c>
      <c r="F109" s="209" t="s">
        <v>862</v>
      </c>
      <c r="G109" s="210" t="s">
        <v>619</v>
      </c>
      <c r="H109" s="211">
        <v>4</v>
      </c>
      <c r="I109" s="212"/>
      <c r="J109" s="213">
        <f>ROUND(I109*H109,2)</f>
        <v>0</v>
      </c>
      <c r="K109" s="209" t="s">
        <v>19</v>
      </c>
      <c r="L109" s="47"/>
      <c r="M109" s="214" t="s">
        <v>19</v>
      </c>
      <c r="N109" s="215" t="s">
        <v>46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137</v>
      </c>
      <c r="AT109" s="218" t="s">
        <v>132</v>
      </c>
      <c r="AU109" s="218" t="s">
        <v>85</v>
      </c>
      <c r="AY109" s="20" t="s">
        <v>130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83</v>
      </c>
      <c r="BK109" s="219">
        <f>ROUND(I109*H109,2)</f>
        <v>0</v>
      </c>
      <c r="BL109" s="20" t="s">
        <v>137</v>
      </c>
      <c r="BM109" s="218" t="s">
        <v>863</v>
      </c>
    </row>
    <row r="110" s="2" customFormat="1" ht="16.5" customHeight="1">
      <c r="A110" s="41"/>
      <c r="B110" s="42"/>
      <c r="C110" s="207" t="s">
        <v>327</v>
      </c>
      <c r="D110" s="207" t="s">
        <v>132</v>
      </c>
      <c r="E110" s="208" t="s">
        <v>864</v>
      </c>
      <c r="F110" s="209" t="s">
        <v>865</v>
      </c>
      <c r="G110" s="210" t="s">
        <v>619</v>
      </c>
      <c r="H110" s="211">
        <v>1</v>
      </c>
      <c r="I110" s="212"/>
      <c r="J110" s="213">
        <f>ROUND(I110*H110,2)</f>
        <v>0</v>
      </c>
      <c r="K110" s="209" t="s">
        <v>19</v>
      </c>
      <c r="L110" s="47"/>
      <c r="M110" s="214" t="s">
        <v>19</v>
      </c>
      <c r="N110" s="215" t="s">
        <v>46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137</v>
      </c>
      <c r="AT110" s="218" t="s">
        <v>132</v>
      </c>
      <c r="AU110" s="218" t="s">
        <v>85</v>
      </c>
      <c r="AY110" s="20" t="s">
        <v>130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83</v>
      </c>
      <c r="BK110" s="219">
        <f>ROUND(I110*H110,2)</f>
        <v>0</v>
      </c>
      <c r="BL110" s="20" t="s">
        <v>137</v>
      </c>
      <c r="BM110" s="218" t="s">
        <v>866</v>
      </c>
    </row>
    <row r="111" s="2" customFormat="1" ht="16.5" customHeight="1">
      <c r="A111" s="41"/>
      <c r="B111" s="42"/>
      <c r="C111" s="207" t="s">
        <v>332</v>
      </c>
      <c r="D111" s="207" t="s">
        <v>132</v>
      </c>
      <c r="E111" s="208" t="s">
        <v>867</v>
      </c>
      <c r="F111" s="209" t="s">
        <v>868</v>
      </c>
      <c r="G111" s="210" t="s">
        <v>619</v>
      </c>
      <c r="H111" s="211">
        <v>22</v>
      </c>
      <c r="I111" s="212"/>
      <c r="J111" s="213">
        <f>ROUND(I111*H111,2)</f>
        <v>0</v>
      </c>
      <c r="K111" s="209" t="s">
        <v>19</v>
      </c>
      <c r="L111" s="47"/>
      <c r="M111" s="214" t="s">
        <v>19</v>
      </c>
      <c r="N111" s="215" t="s">
        <v>46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137</v>
      </c>
      <c r="AT111" s="218" t="s">
        <v>132</v>
      </c>
      <c r="AU111" s="218" t="s">
        <v>85</v>
      </c>
      <c r="AY111" s="20" t="s">
        <v>130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83</v>
      </c>
      <c r="BK111" s="219">
        <f>ROUND(I111*H111,2)</f>
        <v>0</v>
      </c>
      <c r="BL111" s="20" t="s">
        <v>137</v>
      </c>
      <c r="BM111" s="218" t="s">
        <v>869</v>
      </c>
    </row>
    <row r="112" s="2" customFormat="1" ht="16.5" customHeight="1">
      <c r="A112" s="41"/>
      <c r="B112" s="42"/>
      <c r="C112" s="207" t="s">
        <v>339</v>
      </c>
      <c r="D112" s="207" t="s">
        <v>132</v>
      </c>
      <c r="E112" s="208" t="s">
        <v>870</v>
      </c>
      <c r="F112" s="209" t="s">
        <v>871</v>
      </c>
      <c r="G112" s="210" t="s">
        <v>619</v>
      </c>
      <c r="H112" s="211">
        <v>3</v>
      </c>
      <c r="I112" s="212"/>
      <c r="J112" s="213">
        <f>ROUND(I112*H112,2)</f>
        <v>0</v>
      </c>
      <c r="K112" s="209" t="s">
        <v>19</v>
      </c>
      <c r="L112" s="47"/>
      <c r="M112" s="214" t="s">
        <v>19</v>
      </c>
      <c r="N112" s="215" t="s">
        <v>46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137</v>
      </c>
      <c r="AT112" s="218" t="s">
        <v>132</v>
      </c>
      <c r="AU112" s="218" t="s">
        <v>85</v>
      </c>
      <c r="AY112" s="20" t="s">
        <v>130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83</v>
      </c>
      <c r="BK112" s="219">
        <f>ROUND(I112*H112,2)</f>
        <v>0</v>
      </c>
      <c r="BL112" s="20" t="s">
        <v>137</v>
      </c>
      <c r="BM112" s="218" t="s">
        <v>872</v>
      </c>
    </row>
    <row r="113" s="2" customFormat="1" ht="16.5" customHeight="1">
      <c r="A113" s="41"/>
      <c r="B113" s="42"/>
      <c r="C113" s="207" t="s">
        <v>344</v>
      </c>
      <c r="D113" s="207" t="s">
        <v>132</v>
      </c>
      <c r="E113" s="208" t="s">
        <v>873</v>
      </c>
      <c r="F113" s="209" t="s">
        <v>874</v>
      </c>
      <c r="G113" s="210" t="s">
        <v>619</v>
      </c>
      <c r="H113" s="211">
        <v>8</v>
      </c>
      <c r="I113" s="212"/>
      <c r="J113" s="213">
        <f>ROUND(I113*H113,2)</f>
        <v>0</v>
      </c>
      <c r="K113" s="209" t="s">
        <v>19</v>
      </c>
      <c r="L113" s="47"/>
      <c r="M113" s="214" t="s">
        <v>19</v>
      </c>
      <c r="N113" s="215" t="s">
        <v>46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137</v>
      </c>
      <c r="AT113" s="218" t="s">
        <v>132</v>
      </c>
      <c r="AU113" s="218" t="s">
        <v>85</v>
      </c>
      <c r="AY113" s="20" t="s">
        <v>130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83</v>
      </c>
      <c r="BK113" s="219">
        <f>ROUND(I113*H113,2)</f>
        <v>0</v>
      </c>
      <c r="BL113" s="20" t="s">
        <v>137</v>
      </c>
      <c r="BM113" s="218" t="s">
        <v>875</v>
      </c>
    </row>
    <row r="114" s="2" customFormat="1" ht="16.5" customHeight="1">
      <c r="A114" s="41"/>
      <c r="B114" s="42"/>
      <c r="C114" s="207" t="s">
        <v>364</v>
      </c>
      <c r="D114" s="207" t="s">
        <v>132</v>
      </c>
      <c r="E114" s="208" t="s">
        <v>876</v>
      </c>
      <c r="F114" s="209" t="s">
        <v>877</v>
      </c>
      <c r="G114" s="210" t="s">
        <v>619</v>
      </c>
      <c r="H114" s="211">
        <v>3</v>
      </c>
      <c r="I114" s="212"/>
      <c r="J114" s="213">
        <f>ROUND(I114*H114,2)</f>
        <v>0</v>
      </c>
      <c r="K114" s="209" t="s">
        <v>19</v>
      </c>
      <c r="L114" s="47"/>
      <c r="M114" s="214" t="s">
        <v>19</v>
      </c>
      <c r="N114" s="215" t="s">
        <v>46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137</v>
      </c>
      <c r="AT114" s="218" t="s">
        <v>132</v>
      </c>
      <c r="AU114" s="218" t="s">
        <v>85</v>
      </c>
      <c r="AY114" s="20" t="s">
        <v>130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83</v>
      </c>
      <c r="BK114" s="219">
        <f>ROUND(I114*H114,2)</f>
        <v>0</v>
      </c>
      <c r="BL114" s="20" t="s">
        <v>137</v>
      </c>
      <c r="BM114" s="218" t="s">
        <v>878</v>
      </c>
    </row>
    <row r="115" s="2" customFormat="1" ht="16.5" customHeight="1">
      <c r="A115" s="41"/>
      <c r="B115" s="42"/>
      <c r="C115" s="207" t="s">
        <v>374</v>
      </c>
      <c r="D115" s="207" t="s">
        <v>132</v>
      </c>
      <c r="E115" s="208" t="s">
        <v>879</v>
      </c>
      <c r="F115" s="209" t="s">
        <v>880</v>
      </c>
      <c r="G115" s="210" t="s">
        <v>619</v>
      </c>
      <c r="H115" s="211">
        <v>11</v>
      </c>
      <c r="I115" s="212"/>
      <c r="J115" s="213">
        <f>ROUND(I115*H115,2)</f>
        <v>0</v>
      </c>
      <c r="K115" s="209" t="s">
        <v>19</v>
      </c>
      <c r="L115" s="47"/>
      <c r="M115" s="214" t="s">
        <v>19</v>
      </c>
      <c r="N115" s="215" t="s">
        <v>46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137</v>
      </c>
      <c r="AT115" s="218" t="s">
        <v>132</v>
      </c>
      <c r="AU115" s="218" t="s">
        <v>85</v>
      </c>
      <c r="AY115" s="20" t="s">
        <v>130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83</v>
      </c>
      <c r="BK115" s="219">
        <f>ROUND(I115*H115,2)</f>
        <v>0</v>
      </c>
      <c r="BL115" s="20" t="s">
        <v>137</v>
      </c>
      <c r="BM115" s="218" t="s">
        <v>881</v>
      </c>
    </row>
    <row r="116" s="2" customFormat="1" ht="16.5" customHeight="1">
      <c r="A116" s="41"/>
      <c r="B116" s="42"/>
      <c r="C116" s="207" t="s">
        <v>384</v>
      </c>
      <c r="D116" s="207" t="s">
        <v>132</v>
      </c>
      <c r="E116" s="208" t="s">
        <v>882</v>
      </c>
      <c r="F116" s="209" t="s">
        <v>883</v>
      </c>
      <c r="G116" s="210" t="s">
        <v>619</v>
      </c>
      <c r="H116" s="211">
        <v>11</v>
      </c>
      <c r="I116" s="212"/>
      <c r="J116" s="213">
        <f>ROUND(I116*H116,2)</f>
        <v>0</v>
      </c>
      <c r="K116" s="209" t="s">
        <v>19</v>
      </c>
      <c r="L116" s="47"/>
      <c r="M116" s="214" t="s">
        <v>19</v>
      </c>
      <c r="N116" s="215" t="s">
        <v>46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137</v>
      </c>
      <c r="AT116" s="218" t="s">
        <v>132</v>
      </c>
      <c r="AU116" s="218" t="s">
        <v>85</v>
      </c>
      <c r="AY116" s="20" t="s">
        <v>130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83</v>
      </c>
      <c r="BK116" s="219">
        <f>ROUND(I116*H116,2)</f>
        <v>0</v>
      </c>
      <c r="BL116" s="20" t="s">
        <v>137</v>
      </c>
      <c r="BM116" s="218" t="s">
        <v>884</v>
      </c>
    </row>
    <row r="117" s="2" customFormat="1" ht="16.5" customHeight="1">
      <c r="A117" s="41"/>
      <c r="B117" s="42"/>
      <c r="C117" s="207" t="s">
        <v>392</v>
      </c>
      <c r="D117" s="207" t="s">
        <v>132</v>
      </c>
      <c r="E117" s="208" t="s">
        <v>885</v>
      </c>
      <c r="F117" s="209" t="s">
        <v>886</v>
      </c>
      <c r="G117" s="210" t="s">
        <v>619</v>
      </c>
      <c r="H117" s="211">
        <v>11</v>
      </c>
      <c r="I117" s="212"/>
      <c r="J117" s="213">
        <f>ROUND(I117*H117,2)</f>
        <v>0</v>
      </c>
      <c r="K117" s="209" t="s">
        <v>19</v>
      </c>
      <c r="L117" s="47"/>
      <c r="M117" s="214" t="s">
        <v>19</v>
      </c>
      <c r="N117" s="215" t="s">
        <v>46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137</v>
      </c>
      <c r="AT117" s="218" t="s">
        <v>132</v>
      </c>
      <c r="AU117" s="218" t="s">
        <v>85</v>
      </c>
      <c r="AY117" s="20" t="s">
        <v>130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83</v>
      </c>
      <c r="BK117" s="219">
        <f>ROUND(I117*H117,2)</f>
        <v>0</v>
      </c>
      <c r="BL117" s="20" t="s">
        <v>137</v>
      </c>
      <c r="BM117" s="218" t="s">
        <v>887</v>
      </c>
    </row>
    <row r="118" s="2" customFormat="1" ht="16.5" customHeight="1">
      <c r="A118" s="41"/>
      <c r="B118" s="42"/>
      <c r="C118" s="207" t="s">
        <v>399</v>
      </c>
      <c r="D118" s="207" t="s">
        <v>132</v>
      </c>
      <c r="E118" s="208" t="s">
        <v>888</v>
      </c>
      <c r="F118" s="209" t="s">
        <v>889</v>
      </c>
      <c r="G118" s="210" t="s">
        <v>619</v>
      </c>
      <c r="H118" s="211">
        <v>4</v>
      </c>
      <c r="I118" s="212"/>
      <c r="J118" s="213">
        <f>ROUND(I118*H118,2)</f>
        <v>0</v>
      </c>
      <c r="K118" s="209" t="s">
        <v>19</v>
      </c>
      <c r="L118" s="47"/>
      <c r="M118" s="214" t="s">
        <v>19</v>
      </c>
      <c r="N118" s="215" t="s">
        <v>46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137</v>
      </c>
      <c r="AT118" s="218" t="s">
        <v>132</v>
      </c>
      <c r="AU118" s="218" t="s">
        <v>85</v>
      </c>
      <c r="AY118" s="20" t="s">
        <v>130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83</v>
      </c>
      <c r="BK118" s="219">
        <f>ROUND(I118*H118,2)</f>
        <v>0</v>
      </c>
      <c r="BL118" s="20" t="s">
        <v>137</v>
      </c>
      <c r="BM118" s="218" t="s">
        <v>890</v>
      </c>
    </row>
    <row r="119" s="2" customFormat="1" ht="16.5" customHeight="1">
      <c r="A119" s="41"/>
      <c r="B119" s="42"/>
      <c r="C119" s="207" t="s">
        <v>404</v>
      </c>
      <c r="D119" s="207" t="s">
        <v>132</v>
      </c>
      <c r="E119" s="208" t="s">
        <v>891</v>
      </c>
      <c r="F119" s="209" t="s">
        <v>892</v>
      </c>
      <c r="G119" s="210" t="s">
        <v>619</v>
      </c>
      <c r="H119" s="211">
        <v>4</v>
      </c>
      <c r="I119" s="212"/>
      <c r="J119" s="213">
        <f>ROUND(I119*H119,2)</f>
        <v>0</v>
      </c>
      <c r="K119" s="209" t="s">
        <v>19</v>
      </c>
      <c r="L119" s="47"/>
      <c r="M119" s="214" t="s">
        <v>19</v>
      </c>
      <c r="N119" s="215" t="s">
        <v>46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137</v>
      </c>
      <c r="AT119" s="218" t="s">
        <v>132</v>
      </c>
      <c r="AU119" s="218" t="s">
        <v>85</v>
      </c>
      <c r="AY119" s="20" t="s">
        <v>130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83</v>
      </c>
      <c r="BK119" s="219">
        <f>ROUND(I119*H119,2)</f>
        <v>0</v>
      </c>
      <c r="BL119" s="20" t="s">
        <v>137</v>
      </c>
      <c r="BM119" s="218" t="s">
        <v>893</v>
      </c>
    </row>
    <row r="120" s="2" customFormat="1" ht="16.5" customHeight="1">
      <c r="A120" s="41"/>
      <c r="B120" s="42"/>
      <c r="C120" s="207" t="s">
        <v>414</v>
      </c>
      <c r="D120" s="207" t="s">
        <v>132</v>
      </c>
      <c r="E120" s="208" t="s">
        <v>894</v>
      </c>
      <c r="F120" s="209" t="s">
        <v>895</v>
      </c>
      <c r="G120" s="210" t="s">
        <v>619</v>
      </c>
      <c r="H120" s="211">
        <v>1</v>
      </c>
      <c r="I120" s="212"/>
      <c r="J120" s="213">
        <f>ROUND(I120*H120,2)</f>
        <v>0</v>
      </c>
      <c r="K120" s="209" t="s">
        <v>19</v>
      </c>
      <c r="L120" s="47"/>
      <c r="M120" s="214" t="s">
        <v>19</v>
      </c>
      <c r="N120" s="215" t="s">
        <v>46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137</v>
      </c>
      <c r="AT120" s="218" t="s">
        <v>132</v>
      </c>
      <c r="AU120" s="218" t="s">
        <v>85</v>
      </c>
      <c r="AY120" s="20" t="s">
        <v>130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83</v>
      </c>
      <c r="BK120" s="219">
        <f>ROUND(I120*H120,2)</f>
        <v>0</v>
      </c>
      <c r="BL120" s="20" t="s">
        <v>137</v>
      </c>
      <c r="BM120" s="218" t="s">
        <v>896</v>
      </c>
    </row>
    <row r="121" s="2" customFormat="1" ht="16.5" customHeight="1">
      <c r="A121" s="41"/>
      <c r="B121" s="42"/>
      <c r="C121" s="207" t="s">
        <v>425</v>
      </c>
      <c r="D121" s="207" t="s">
        <v>132</v>
      </c>
      <c r="E121" s="208" t="s">
        <v>897</v>
      </c>
      <c r="F121" s="209" t="s">
        <v>898</v>
      </c>
      <c r="G121" s="210" t="s">
        <v>619</v>
      </c>
      <c r="H121" s="211">
        <v>6</v>
      </c>
      <c r="I121" s="212"/>
      <c r="J121" s="213">
        <f>ROUND(I121*H121,2)</f>
        <v>0</v>
      </c>
      <c r="K121" s="209" t="s">
        <v>19</v>
      </c>
      <c r="L121" s="47"/>
      <c r="M121" s="214" t="s">
        <v>19</v>
      </c>
      <c r="N121" s="215" t="s">
        <v>46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137</v>
      </c>
      <c r="AT121" s="218" t="s">
        <v>132</v>
      </c>
      <c r="AU121" s="218" t="s">
        <v>85</v>
      </c>
      <c r="AY121" s="20" t="s">
        <v>130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83</v>
      </c>
      <c r="BK121" s="219">
        <f>ROUND(I121*H121,2)</f>
        <v>0</v>
      </c>
      <c r="BL121" s="20" t="s">
        <v>137</v>
      </c>
      <c r="BM121" s="218" t="s">
        <v>899</v>
      </c>
    </row>
    <row r="122" s="2" customFormat="1" ht="16.5" customHeight="1">
      <c r="A122" s="41"/>
      <c r="B122" s="42"/>
      <c r="C122" s="207" t="s">
        <v>430</v>
      </c>
      <c r="D122" s="207" t="s">
        <v>132</v>
      </c>
      <c r="E122" s="208" t="s">
        <v>900</v>
      </c>
      <c r="F122" s="209" t="s">
        <v>901</v>
      </c>
      <c r="G122" s="210" t="s">
        <v>619</v>
      </c>
      <c r="H122" s="211">
        <v>2</v>
      </c>
      <c r="I122" s="212"/>
      <c r="J122" s="213">
        <f>ROUND(I122*H122,2)</f>
        <v>0</v>
      </c>
      <c r="K122" s="209" t="s">
        <v>19</v>
      </c>
      <c r="L122" s="47"/>
      <c r="M122" s="214" t="s">
        <v>19</v>
      </c>
      <c r="N122" s="215" t="s">
        <v>46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137</v>
      </c>
      <c r="AT122" s="218" t="s">
        <v>132</v>
      </c>
      <c r="AU122" s="218" t="s">
        <v>85</v>
      </c>
      <c r="AY122" s="20" t="s">
        <v>130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83</v>
      </c>
      <c r="BK122" s="219">
        <f>ROUND(I122*H122,2)</f>
        <v>0</v>
      </c>
      <c r="BL122" s="20" t="s">
        <v>137</v>
      </c>
      <c r="BM122" s="218" t="s">
        <v>902</v>
      </c>
    </row>
    <row r="123" s="2" customFormat="1" ht="16.5" customHeight="1">
      <c r="A123" s="41"/>
      <c r="B123" s="42"/>
      <c r="C123" s="207" t="s">
        <v>436</v>
      </c>
      <c r="D123" s="207" t="s">
        <v>132</v>
      </c>
      <c r="E123" s="208" t="s">
        <v>903</v>
      </c>
      <c r="F123" s="209" t="s">
        <v>904</v>
      </c>
      <c r="G123" s="210" t="s">
        <v>619</v>
      </c>
      <c r="H123" s="211">
        <v>5</v>
      </c>
      <c r="I123" s="212"/>
      <c r="J123" s="213">
        <f>ROUND(I123*H123,2)</f>
        <v>0</v>
      </c>
      <c r="K123" s="209" t="s">
        <v>19</v>
      </c>
      <c r="L123" s="47"/>
      <c r="M123" s="214" t="s">
        <v>19</v>
      </c>
      <c r="N123" s="215" t="s">
        <v>46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8" t="s">
        <v>137</v>
      </c>
      <c r="AT123" s="218" t="s">
        <v>132</v>
      </c>
      <c r="AU123" s="218" t="s">
        <v>85</v>
      </c>
      <c r="AY123" s="20" t="s">
        <v>130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20" t="s">
        <v>83</v>
      </c>
      <c r="BK123" s="219">
        <f>ROUND(I123*H123,2)</f>
        <v>0</v>
      </c>
      <c r="BL123" s="20" t="s">
        <v>137</v>
      </c>
      <c r="BM123" s="218" t="s">
        <v>905</v>
      </c>
    </row>
    <row r="124" s="2" customFormat="1" ht="16.5" customHeight="1">
      <c r="A124" s="41"/>
      <c r="B124" s="42"/>
      <c r="C124" s="207" t="s">
        <v>454</v>
      </c>
      <c r="D124" s="207" t="s">
        <v>132</v>
      </c>
      <c r="E124" s="208" t="s">
        <v>906</v>
      </c>
      <c r="F124" s="209" t="s">
        <v>907</v>
      </c>
      <c r="G124" s="210" t="s">
        <v>619</v>
      </c>
      <c r="H124" s="211">
        <v>1</v>
      </c>
      <c r="I124" s="212"/>
      <c r="J124" s="213">
        <f>ROUND(I124*H124,2)</f>
        <v>0</v>
      </c>
      <c r="K124" s="209" t="s">
        <v>19</v>
      </c>
      <c r="L124" s="47"/>
      <c r="M124" s="214" t="s">
        <v>19</v>
      </c>
      <c r="N124" s="215" t="s">
        <v>46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137</v>
      </c>
      <c r="AT124" s="218" t="s">
        <v>132</v>
      </c>
      <c r="AU124" s="218" t="s">
        <v>85</v>
      </c>
      <c r="AY124" s="20" t="s">
        <v>130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83</v>
      </c>
      <c r="BK124" s="219">
        <f>ROUND(I124*H124,2)</f>
        <v>0</v>
      </c>
      <c r="BL124" s="20" t="s">
        <v>137</v>
      </c>
      <c r="BM124" s="218" t="s">
        <v>908</v>
      </c>
    </row>
    <row r="125" s="2" customFormat="1" ht="16.5" customHeight="1">
      <c r="A125" s="41"/>
      <c r="B125" s="42"/>
      <c r="C125" s="207" t="s">
        <v>459</v>
      </c>
      <c r="D125" s="207" t="s">
        <v>132</v>
      </c>
      <c r="E125" s="208" t="s">
        <v>909</v>
      </c>
      <c r="F125" s="209" t="s">
        <v>910</v>
      </c>
      <c r="G125" s="210" t="s">
        <v>619</v>
      </c>
      <c r="H125" s="211">
        <v>1</v>
      </c>
      <c r="I125" s="212"/>
      <c r="J125" s="213">
        <f>ROUND(I125*H125,2)</f>
        <v>0</v>
      </c>
      <c r="K125" s="209" t="s">
        <v>19</v>
      </c>
      <c r="L125" s="47"/>
      <c r="M125" s="214" t="s">
        <v>19</v>
      </c>
      <c r="N125" s="215" t="s">
        <v>46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137</v>
      </c>
      <c r="AT125" s="218" t="s">
        <v>132</v>
      </c>
      <c r="AU125" s="218" t="s">
        <v>85</v>
      </c>
      <c r="AY125" s="20" t="s">
        <v>130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83</v>
      </c>
      <c r="BK125" s="219">
        <f>ROUND(I125*H125,2)</f>
        <v>0</v>
      </c>
      <c r="BL125" s="20" t="s">
        <v>137</v>
      </c>
      <c r="BM125" s="218" t="s">
        <v>911</v>
      </c>
    </row>
    <row r="126" s="2" customFormat="1" ht="16.5" customHeight="1">
      <c r="A126" s="41"/>
      <c r="B126" s="42"/>
      <c r="C126" s="207" t="s">
        <v>465</v>
      </c>
      <c r="D126" s="207" t="s">
        <v>132</v>
      </c>
      <c r="E126" s="208" t="s">
        <v>912</v>
      </c>
      <c r="F126" s="209" t="s">
        <v>913</v>
      </c>
      <c r="G126" s="210" t="s">
        <v>619</v>
      </c>
      <c r="H126" s="211">
        <v>1</v>
      </c>
      <c r="I126" s="212"/>
      <c r="J126" s="213">
        <f>ROUND(I126*H126,2)</f>
        <v>0</v>
      </c>
      <c r="K126" s="209" t="s">
        <v>19</v>
      </c>
      <c r="L126" s="47"/>
      <c r="M126" s="214" t="s">
        <v>19</v>
      </c>
      <c r="N126" s="215" t="s">
        <v>46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137</v>
      </c>
      <c r="AT126" s="218" t="s">
        <v>132</v>
      </c>
      <c r="AU126" s="218" t="s">
        <v>85</v>
      </c>
      <c r="AY126" s="20" t="s">
        <v>130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83</v>
      </c>
      <c r="BK126" s="219">
        <f>ROUND(I126*H126,2)</f>
        <v>0</v>
      </c>
      <c r="BL126" s="20" t="s">
        <v>137</v>
      </c>
      <c r="BM126" s="218" t="s">
        <v>914</v>
      </c>
    </row>
    <row r="127" s="2" customFormat="1" ht="16.5" customHeight="1">
      <c r="A127" s="41"/>
      <c r="B127" s="42"/>
      <c r="C127" s="207" t="s">
        <v>473</v>
      </c>
      <c r="D127" s="207" t="s">
        <v>132</v>
      </c>
      <c r="E127" s="208" t="s">
        <v>915</v>
      </c>
      <c r="F127" s="209" t="s">
        <v>916</v>
      </c>
      <c r="G127" s="210" t="s">
        <v>619</v>
      </c>
      <c r="H127" s="211">
        <v>1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46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137</v>
      </c>
      <c r="AT127" s="218" t="s">
        <v>132</v>
      </c>
      <c r="AU127" s="218" t="s">
        <v>85</v>
      </c>
      <c r="AY127" s="20" t="s">
        <v>130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83</v>
      </c>
      <c r="BK127" s="219">
        <f>ROUND(I127*H127,2)</f>
        <v>0</v>
      </c>
      <c r="BL127" s="20" t="s">
        <v>137</v>
      </c>
      <c r="BM127" s="218" t="s">
        <v>917</v>
      </c>
    </row>
    <row r="128" s="2" customFormat="1" ht="16.5" customHeight="1">
      <c r="A128" s="41"/>
      <c r="B128" s="42"/>
      <c r="C128" s="207" t="s">
        <v>488</v>
      </c>
      <c r="D128" s="207" t="s">
        <v>132</v>
      </c>
      <c r="E128" s="208" t="s">
        <v>918</v>
      </c>
      <c r="F128" s="209" t="s">
        <v>919</v>
      </c>
      <c r="G128" s="210" t="s">
        <v>619</v>
      </c>
      <c r="H128" s="211">
        <v>1</v>
      </c>
      <c r="I128" s="212"/>
      <c r="J128" s="213">
        <f>ROUND(I128*H128,2)</f>
        <v>0</v>
      </c>
      <c r="K128" s="209" t="s">
        <v>19</v>
      </c>
      <c r="L128" s="47"/>
      <c r="M128" s="214" t="s">
        <v>19</v>
      </c>
      <c r="N128" s="215" t="s">
        <v>46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137</v>
      </c>
      <c r="AT128" s="218" t="s">
        <v>132</v>
      </c>
      <c r="AU128" s="218" t="s">
        <v>85</v>
      </c>
      <c r="AY128" s="20" t="s">
        <v>130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83</v>
      </c>
      <c r="BK128" s="219">
        <f>ROUND(I128*H128,2)</f>
        <v>0</v>
      </c>
      <c r="BL128" s="20" t="s">
        <v>137</v>
      </c>
      <c r="BM128" s="218" t="s">
        <v>920</v>
      </c>
    </row>
    <row r="129" s="2" customFormat="1" ht="16.5" customHeight="1">
      <c r="A129" s="41"/>
      <c r="B129" s="42"/>
      <c r="C129" s="207" t="s">
        <v>495</v>
      </c>
      <c r="D129" s="207" t="s">
        <v>132</v>
      </c>
      <c r="E129" s="208" t="s">
        <v>921</v>
      </c>
      <c r="F129" s="209" t="s">
        <v>922</v>
      </c>
      <c r="G129" s="210" t="s">
        <v>619</v>
      </c>
      <c r="H129" s="211">
        <v>5</v>
      </c>
      <c r="I129" s="212"/>
      <c r="J129" s="213">
        <f>ROUND(I129*H129,2)</f>
        <v>0</v>
      </c>
      <c r="K129" s="209" t="s">
        <v>19</v>
      </c>
      <c r="L129" s="47"/>
      <c r="M129" s="214" t="s">
        <v>19</v>
      </c>
      <c r="N129" s="215" t="s">
        <v>46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137</v>
      </c>
      <c r="AT129" s="218" t="s">
        <v>132</v>
      </c>
      <c r="AU129" s="218" t="s">
        <v>85</v>
      </c>
      <c r="AY129" s="20" t="s">
        <v>130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83</v>
      </c>
      <c r="BK129" s="219">
        <f>ROUND(I129*H129,2)</f>
        <v>0</v>
      </c>
      <c r="BL129" s="20" t="s">
        <v>137</v>
      </c>
      <c r="BM129" s="218" t="s">
        <v>923</v>
      </c>
    </row>
    <row r="130" s="2" customFormat="1" ht="16.5" customHeight="1">
      <c r="A130" s="41"/>
      <c r="B130" s="42"/>
      <c r="C130" s="207" t="s">
        <v>691</v>
      </c>
      <c r="D130" s="207" t="s">
        <v>132</v>
      </c>
      <c r="E130" s="208" t="s">
        <v>924</v>
      </c>
      <c r="F130" s="209" t="s">
        <v>925</v>
      </c>
      <c r="G130" s="210" t="s">
        <v>619</v>
      </c>
      <c r="H130" s="211">
        <v>1</v>
      </c>
      <c r="I130" s="212"/>
      <c r="J130" s="213">
        <f>ROUND(I130*H130,2)</f>
        <v>0</v>
      </c>
      <c r="K130" s="209" t="s">
        <v>19</v>
      </c>
      <c r="L130" s="47"/>
      <c r="M130" s="214" t="s">
        <v>19</v>
      </c>
      <c r="N130" s="215" t="s">
        <v>46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137</v>
      </c>
      <c r="AT130" s="218" t="s">
        <v>132</v>
      </c>
      <c r="AU130" s="218" t="s">
        <v>85</v>
      </c>
      <c r="AY130" s="20" t="s">
        <v>130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83</v>
      </c>
      <c r="BK130" s="219">
        <f>ROUND(I130*H130,2)</f>
        <v>0</v>
      </c>
      <c r="BL130" s="20" t="s">
        <v>137</v>
      </c>
      <c r="BM130" s="218" t="s">
        <v>926</v>
      </c>
    </row>
    <row r="131" s="2" customFormat="1" ht="16.5" customHeight="1">
      <c r="A131" s="41"/>
      <c r="B131" s="42"/>
      <c r="C131" s="207" t="s">
        <v>500</v>
      </c>
      <c r="D131" s="207" t="s">
        <v>132</v>
      </c>
      <c r="E131" s="208" t="s">
        <v>927</v>
      </c>
      <c r="F131" s="209" t="s">
        <v>928</v>
      </c>
      <c r="G131" s="210" t="s">
        <v>619</v>
      </c>
      <c r="H131" s="211">
        <v>3</v>
      </c>
      <c r="I131" s="212"/>
      <c r="J131" s="213">
        <f>ROUND(I131*H131,2)</f>
        <v>0</v>
      </c>
      <c r="K131" s="209" t="s">
        <v>19</v>
      </c>
      <c r="L131" s="47"/>
      <c r="M131" s="214" t="s">
        <v>19</v>
      </c>
      <c r="N131" s="215" t="s">
        <v>46</v>
      </c>
      <c r="O131" s="87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8" t="s">
        <v>137</v>
      </c>
      <c r="AT131" s="218" t="s">
        <v>132</v>
      </c>
      <c r="AU131" s="218" t="s">
        <v>85</v>
      </c>
      <c r="AY131" s="20" t="s">
        <v>130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20" t="s">
        <v>83</v>
      </c>
      <c r="BK131" s="219">
        <f>ROUND(I131*H131,2)</f>
        <v>0</v>
      </c>
      <c r="BL131" s="20" t="s">
        <v>137</v>
      </c>
      <c r="BM131" s="218" t="s">
        <v>929</v>
      </c>
    </row>
    <row r="132" s="2" customFormat="1" ht="16.5" customHeight="1">
      <c r="A132" s="41"/>
      <c r="B132" s="42"/>
      <c r="C132" s="207" t="s">
        <v>513</v>
      </c>
      <c r="D132" s="207" t="s">
        <v>132</v>
      </c>
      <c r="E132" s="208" t="s">
        <v>930</v>
      </c>
      <c r="F132" s="209" t="s">
        <v>931</v>
      </c>
      <c r="G132" s="210" t="s">
        <v>619</v>
      </c>
      <c r="H132" s="211">
        <v>1</v>
      </c>
      <c r="I132" s="212"/>
      <c r="J132" s="213">
        <f>ROUND(I132*H132,2)</f>
        <v>0</v>
      </c>
      <c r="K132" s="209" t="s">
        <v>19</v>
      </c>
      <c r="L132" s="47"/>
      <c r="M132" s="214" t="s">
        <v>19</v>
      </c>
      <c r="N132" s="215" t="s">
        <v>46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137</v>
      </c>
      <c r="AT132" s="218" t="s">
        <v>132</v>
      </c>
      <c r="AU132" s="218" t="s">
        <v>85</v>
      </c>
      <c r="AY132" s="20" t="s">
        <v>130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83</v>
      </c>
      <c r="BK132" s="219">
        <f>ROUND(I132*H132,2)</f>
        <v>0</v>
      </c>
      <c r="BL132" s="20" t="s">
        <v>137</v>
      </c>
      <c r="BM132" s="218" t="s">
        <v>932</v>
      </c>
    </row>
    <row r="133" s="2" customFormat="1" ht="16.5" customHeight="1">
      <c r="A133" s="41"/>
      <c r="B133" s="42"/>
      <c r="C133" s="207" t="s">
        <v>521</v>
      </c>
      <c r="D133" s="207" t="s">
        <v>132</v>
      </c>
      <c r="E133" s="208" t="s">
        <v>933</v>
      </c>
      <c r="F133" s="209" t="s">
        <v>934</v>
      </c>
      <c r="G133" s="210" t="s">
        <v>619</v>
      </c>
      <c r="H133" s="211">
        <v>1</v>
      </c>
      <c r="I133" s="212"/>
      <c r="J133" s="213">
        <f>ROUND(I133*H133,2)</f>
        <v>0</v>
      </c>
      <c r="K133" s="209" t="s">
        <v>19</v>
      </c>
      <c r="L133" s="47"/>
      <c r="M133" s="214" t="s">
        <v>19</v>
      </c>
      <c r="N133" s="215" t="s">
        <v>46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137</v>
      </c>
      <c r="AT133" s="218" t="s">
        <v>132</v>
      </c>
      <c r="AU133" s="218" t="s">
        <v>85</v>
      </c>
      <c r="AY133" s="20" t="s">
        <v>130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83</v>
      </c>
      <c r="BK133" s="219">
        <f>ROUND(I133*H133,2)</f>
        <v>0</v>
      </c>
      <c r="BL133" s="20" t="s">
        <v>137</v>
      </c>
      <c r="BM133" s="218" t="s">
        <v>935</v>
      </c>
    </row>
    <row r="134" s="2" customFormat="1" ht="16.5" customHeight="1">
      <c r="A134" s="41"/>
      <c r="B134" s="42"/>
      <c r="C134" s="207" t="s">
        <v>526</v>
      </c>
      <c r="D134" s="207" t="s">
        <v>132</v>
      </c>
      <c r="E134" s="208" t="s">
        <v>936</v>
      </c>
      <c r="F134" s="209" t="s">
        <v>937</v>
      </c>
      <c r="G134" s="210" t="s">
        <v>619</v>
      </c>
      <c r="H134" s="211">
        <v>6</v>
      </c>
      <c r="I134" s="212"/>
      <c r="J134" s="213">
        <f>ROUND(I134*H134,2)</f>
        <v>0</v>
      </c>
      <c r="K134" s="209" t="s">
        <v>19</v>
      </c>
      <c r="L134" s="47"/>
      <c r="M134" s="214" t="s">
        <v>19</v>
      </c>
      <c r="N134" s="215" t="s">
        <v>46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8" t="s">
        <v>137</v>
      </c>
      <c r="AT134" s="218" t="s">
        <v>132</v>
      </c>
      <c r="AU134" s="218" t="s">
        <v>85</v>
      </c>
      <c r="AY134" s="20" t="s">
        <v>130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20" t="s">
        <v>83</v>
      </c>
      <c r="BK134" s="219">
        <f>ROUND(I134*H134,2)</f>
        <v>0</v>
      </c>
      <c r="BL134" s="20" t="s">
        <v>137</v>
      </c>
      <c r="BM134" s="218" t="s">
        <v>938</v>
      </c>
    </row>
    <row r="135" s="2" customFormat="1" ht="16.5" customHeight="1">
      <c r="A135" s="41"/>
      <c r="B135" s="42"/>
      <c r="C135" s="207" t="s">
        <v>533</v>
      </c>
      <c r="D135" s="207" t="s">
        <v>132</v>
      </c>
      <c r="E135" s="208" t="s">
        <v>939</v>
      </c>
      <c r="F135" s="209" t="s">
        <v>940</v>
      </c>
      <c r="G135" s="210" t="s">
        <v>619</v>
      </c>
      <c r="H135" s="211">
        <v>1</v>
      </c>
      <c r="I135" s="212"/>
      <c r="J135" s="213">
        <f>ROUND(I135*H135,2)</f>
        <v>0</v>
      </c>
      <c r="K135" s="209" t="s">
        <v>19</v>
      </c>
      <c r="L135" s="47"/>
      <c r="M135" s="214" t="s">
        <v>19</v>
      </c>
      <c r="N135" s="215" t="s">
        <v>46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137</v>
      </c>
      <c r="AT135" s="218" t="s">
        <v>132</v>
      </c>
      <c r="AU135" s="218" t="s">
        <v>85</v>
      </c>
      <c r="AY135" s="20" t="s">
        <v>130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83</v>
      </c>
      <c r="BK135" s="219">
        <f>ROUND(I135*H135,2)</f>
        <v>0</v>
      </c>
      <c r="BL135" s="20" t="s">
        <v>137</v>
      </c>
      <c r="BM135" s="218" t="s">
        <v>941</v>
      </c>
    </row>
    <row r="136" s="2" customFormat="1" ht="16.5" customHeight="1">
      <c r="A136" s="41"/>
      <c r="B136" s="42"/>
      <c r="C136" s="207" t="s">
        <v>538</v>
      </c>
      <c r="D136" s="207" t="s">
        <v>132</v>
      </c>
      <c r="E136" s="208" t="s">
        <v>942</v>
      </c>
      <c r="F136" s="209" t="s">
        <v>943</v>
      </c>
      <c r="G136" s="210" t="s">
        <v>619</v>
      </c>
      <c r="H136" s="211">
        <v>1</v>
      </c>
      <c r="I136" s="212"/>
      <c r="J136" s="213">
        <f>ROUND(I136*H136,2)</f>
        <v>0</v>
      </c>
      <c r="K136" s="209" t="s">
        <v>19</v>
      </c>
      <c r="L136" s="47"/>
      <c r="M136" s="214" t="s">
        <v>19</v>
      </c>
      <c r="N136" s="215" t="s">
        <v>46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137</v>
      </c>
      <c r="AT136" s="218" t="s">
        <v>132</v>
      </c>
      <c r="AU136" s="218" t="s">
        <v>85</v>
      </c>
      <c r="AY136" s="20" t="s">
        <v>130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83</v>
      </c>
      <c r="BK136" s="219">
        <f>ROUND(I136*H136,2)</f>
        <v>0</v>
      </c>
      <c r="BL136" s="20" t="s">
        <v>137</v>
      </c>
      <c r="BM136" s="218" t="s">
        <v>944</v>
      </c>
    </row>
    <row r="137" s="2" customFormat="1" ht="16.5" customHeight="1">
      <c r="A137" s="41"/>
      <c r="B137" s="42"/>
      <c r="C137" s="207" t="s">
        <v>542</v>
      </c>
      <c r="D137" s="207" t="s">
        <v>132</v>
      </c>
      <c r="E137" s="208" t="s">
        <v>945</v>
      </c>
      <c r="F137" s="209" t="s">
        <v>946</v>
      </c>
      <c r="G137" s="210" t="s">
        <v>387</v>
      </c>
      <c r="H137" s="211">
        <v>75</v>
      </c>
      <c r="I137" s="212"/>
      <c r="J137" s="213">
        <f>ROUND(I137*H137,2)</f>
        <v>0</v>
      </c>
      <c r="K137" s="209" t="s">
        <v>19</v>
      </c>
      <c r="L137" s="47"/>
      <c r="M137" s="214" t="s">
        <v>19</v>
      </c>
      <c r="N137" s="215" t="s">
        <v>46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137</v>
      </c>
      <c r="AT137" s="218" t="s">
        <v>132</v>
      </c>
      <c r="AU137" s="218" t="s">
        <v>85</v>
      </c>
      <c r="AY137" s="20" t="s">
        <v>130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83</v>
      </c>
      <c r="BK137" s="219">
        <f>ROUND(I137*H137,2)</f>
        <v>0</v>
      </c>
      <c r="BL137" s="20" t="s">
        <v>137</v>
      </c>
      <c r="BM137" s="218" t="s">
        <v>947</v>
      </c>
    </row>
    <row r="138" s="2" customFormat="1" ht="16.5" customHeight="1">
      <c r="A138" s="41"/>
      <c r="B138" s="42"/>
      <c r="C138" s="207" t="s">
        <v>554</v>
      </c>
      <c r="D138" s="207" t="s">
        <v>132</v>
      </c>
      <c r="E138" s="208" t="s">
        <v>948</v>
      </c>
      <c r="F138" s="209" t="s">
        <v>949</v>
      </c>
      <c r="G138" s="210" t="s">
        <v>387</v>
      </c>
      <c r="H138" s="211">
        <v>38</v>
      </c>
      <c r="I138" s="212"/>
      <c r="J138" s="213">
        <f>ROUND(I138*H138,2)</f>
        <v>0</v>
      </c>
      <c r="K138" s="209" t="s">
        <v>19</v>
      </c>
      <c r="L138" s="47"/>
      <c r="M138" s="214" t="s">
        <v>19</v>
      </c>
      <c r="N138" s="215" t="s">
        <v>46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137</v>
      </c>
      <c r="AT138" s="218" t="s">
        <v>132</v>
      </c>
      <c r="AU138" s="218" t="s">
        <v>85</v>
      </c>
      <c r="AY138" s="20" t="s">
        <v>130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83</v>
      </c>
      <c r="BK138" s="219">
        <f>ROUND(I138*H138,2)</f>
        <v>0</v>
      </c>
      <c r="BL138" s="20" t="s">
        <v>137</v>
      </c>
      <c r="BM138" s="218" t="s">
        <v>950</v>
      </c>
    </row>
    <row r="139" s="2" customFormat="1" ht="16.5" customHeight="1">
      <c r="A139" s="41"/>
      <c r="B139" s="42"/>
      <c r="C139" s="207" t="s">
        <v>563</v>
      </c>
      <c r="D139" s="207" t="s">
        <v>132</v>
      </c>
      <c r="E139" s="208" t="s">
        <v>951</v>
      </c>
      <c r="F139" s="209" t="s">
        <v>952</v>
      </c>
      <c r="G139" s="210" t="s">
        <v>387</v>
      </c>
      <c r="H139" s="211">
        <v>10</v>
      </c>
      <c r="I139" s="212"/>
      <c r="J139" s="213">
        <f>ROUND(I139*H139,2)</f>
        <v>0</v>
      </c>
      <c r="K139" s="209" t="s">
        <v>19</v>
      </c>
      <c r="L139" s="47"/>
      <c r="M139" s="214" t="s">
        <v>19</v>
      </c>
      <c r="N139" s="215" t="s">
        <v>46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137</v>
      </c>
      <c r="AT139" s="218" t="s">
        <v>132</v>
      </c>
      <c r="AU139" s="218" t="s">
        <v>85</v>
      </c>
      <c r="AY139" s="20" t="s">
        <v>130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83</v>
      </c>
      <c r="BK139" s="219">
        <f>ROUND(I139*H139,2)</f>
        <v>0</v>
      </c>
      <c r="BL139" s="20" t="s">
        <v>137</v>
      </c>
      <c r="BM139" s="218" t="s">
        <v>953</v>
      </c>
    </row>
    <row r="140" s="2" customFormat="1" ht="16.5" customHeight="1">
      <c r="A140" s="41"/>
      <c r="B140" s="42"/>
      <c r="C140" s="207" t="s">
        <v>570</v>
      </c>
      <c r="D140" s="207" t="s">
        <v>132</v>
      </c>
      <c r="E140" s="208" t="s">
        <v>954</v>
      </c>
      <c r="F140" s="209" t="s">
        <v>955</v>
      </c>
      <c r="G140" s="210" t="s">
        <v>387</v>
      </c>
      <c r="H140" s="211">
        <v>38</v>
      </c>
      <c r="I140" s="212"/>
      <c r="J140" s="213">
        <f>ROUND(I140*H140,2)</f>
        <v>0</v>
      </c>
      <c r="K140" s="209" t="s">
        <v>19</v>
      </c>
      <c r="L140" s="47"/>
      <c r="M140" s="214" t="s">
        <v>19</v>
      </c>
      <c r="N140" s="215" t="s">
        <v>46</v>
      </c>
      <c r="O140" s="87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8" t="s">
        <v>137</v>
      </c>
      <c r="AT140" s="218" t="s">
        <v>132</v>
      </c>
      <c r="AU140" s="218" t="s">
        <v>85</v>
      </c>
      <c r="AY140" s="20" t="s">
        <v>130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20" t="s">
        <v>83</v>
      </c>
      <c r="BK140" s="219">
        <f>ROUND(I140*H140,2)</f>
        <v>0</v>
      </c>
      <c r="BL140" s="20" t="s">
        <v>137</v>
      </c>
      <c r="BM140" s="218" t="s">
        <v>956</v>
      </c>
    </row>
    <row r="141" s="2" customFormat="1" ht="16.5" customHeight="1">
      <c r="A141" s="41"/>
      <c r="B141" s="42"/>
      <c r="C141" s="207" t="s">
        <v>576</v>
      </c>
      <c r="D141" s="207" t="s">
        <v>132</v>
      </c>
      <c r="E141" s="208" t="s">
        <v>957</v>
      </c>
      <c r="F141" s="209" t="s">
        <v>958</v>
      </c>
      <c r="G141" s="210" t="s">
        <v>387</v>
      </c>
      <c r="H141" s="211">
        <v>109</v>
      </c>
      <c r="I141" s="212"/>
      <c r="J141" s="213">
        <f>ROUND(I141*H141,2)</f>
        <v>0</v>
      </c>
      <c r="K141" s="209" t="s">
        <v>19</v>
      </c>
      <c r="L141" s="47"/>
      <c r="M141" s="214" t="s">
        <v>19</v>
      </c>
      <c r="N141" s="215" t="s">
        <v>46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137</v>
      </c>
      <c r="AT141" s="218" t="s">
        <v>132</v>
      </c>
      <c r="AU141" s="218" t="s">
        <v>85</v>
      </c>
      <c r="AY141" s="20" t="s">
        <v>130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83</v>
      </c>
      <c r="BK141" s="219">
        <f>ROUND(I141*H141,2)</f>
        <v>0</v>
      </c>
      <c r="BL141" s="20" t="s">
        <v>137</v>
      </c>
      <c r="BM141" s="218" t="s">
        <v>959</v>
      </c>
    </row>
    <row r="142" s="2" customFormat="1" ht="16.5" customHeight="1">
      <c r="A142" s="41"/>
      <c r="B142" s="42"/>
      <c r="C142" s="207" t="s">
        <v>581</v>
      </c>
      <c r="D142" s="207" t="s">
        <v>132</v>
      </c>
      <c r="E142" s="208" t="s">
        <v>960</v>
      </c>
      <c r="F142" s="209" t="s">
        <v>961</v>
      </c>
      <c r="G142" s="210" t="s">
        <v>387</v>
      </c>
      <c r="H142" s="211">
        <v>71</v>
      </c>
      <c r="I142" s="212"/>
      <c r="J142" s="213">
        <f>ROUND(I142*H142,2)</f>
        <v>0</v>
      </c>
      <c r="K142" s="209" t="s">
        <v>19</v>
      </c>
      <c r="L142" s="47"/>
      <c r="M142" s="214" t="s">
        <v>19</v>
      </c>
      <c r="N142" s="215" t="s">
        <v>46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137</v>
      </c>
      <c r="AT142" s="218" t="s">
        <v>132</v>
      </c>
      <c r="AU142" s="218" t="s">
        <v>85</v>
      </c>
      <c r="AY142" s="20" t="s">
        <v>130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83</v>
      </c>
      <c r="BK142" s="219">
        <f>ROUND(I142*H142,2)</f>
        <v>0</v>
      </c>
      <c r="BL142" s="20" t="s">
        <v>137</v>
      </c>
      <c r="BM142" s="218" t="s">
        <v>962</v>
      </c>
    </row>
    <row r="143" s="2" customFormat="1" ht="16.5" customHeight="1">
      <c r="A143" s="41"/>
      <c r="B143" s="42"/>
      <c r="C143" s="207" t="s">
        <v>588</v>
      </c>
      <c r="D143" s="207" t="s">
        <v>132</v>
      </c>
      <c r="E143" s="208" t="s">
        <v>963</v>
      </c>
      <c r="F143" s="209" t="s">
        <v>964</v>
      </c>
      <c r="G143" s="210" t="s">
        <v>387</v>
      </c>
      <c r="H143" s="211">
        <v>6</v>
      </c>
      <c r="I143" s="212"/>
      <c r="J143" s="213">
        <f>ROUND(I143*H143,2)</f>
        <v>0</v>
      </c>
      <c r="K143" s="209" t="s">
        <v>19</v>
      </c>
      <c r="L143" s="47"/>
      <c r="M143" s="214" t="s">
        <v>19</v>
      </c>
      <c r="N143" s="215" t="s">
        <v>46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137</v>
      </c>
      <c r="AT143" s="218" t="s">
        <v>132</v>
      </c>
      <c r="AU143" s="218" t="s">
        <v>85</v>
      </c>
      <c r="AY143" s="20" t="s">
        <v>130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83</v>
      </c>
      <c r="BK143" s="219">
        <f>ROUND(I143*H143,2)</f>
        <v>0</v>
      </c>
      <c r="BL143" s="20" t="s">
        <v>137</v>
      </c>
      <c r="BM143" s="218" t="s">
        <v>965</v>
      </c>
    </row>
    <row r="144" s="2" customFormat="1" ht="16.5" customHeight="1">
      <c r="A144" s="41"/>
      <c r="B144" s="42"/>
      <c r="C144" s="207" t="s">
        <v>595</v>
      </c>
      <c r="D144" s="207" t="s">
        <v>132</v>
      </c>
      <c r="E144" s="208" t="s">
        <v>966</v>
      </c>
      <c r="F144" s="209" t="s">
        <v>967</v>
      </c>
      <c r="G144" s="210" t="s">
        <v>387</v>
      </c>
      <c r="H144" s="211">
        <v>1</v>
      </c>
      <c r="I144" s="212"/>
      <c r="J144" s="213">
        <f>ROUND(I144*H144,2)</f>
        <v>0</v>
      </c>
      <c r="K144" s="209" t="s">
        <v>19</v>
      </c>
      <c r="L144" s="47"/>
      <c r="M144" s="214" t="s">
        <v>19</v>
      </c>
      <c r="N144" s="215" t="s">
        <v>46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137</v>
      </c>
      <c r="AT144" s="218" t="s">
        <v>132</v>
      </c>
      <c r="AU144" s="218" t="s">
        <v>85</v>
      </c>
      <c r="AY144" s="20" t="s">
        <v>130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83</v>
      </c>
      <c r="BK144" s="219">
        <f>ROUND(I144*H144,2)</f>
        <v>0</v>
      </c>
      <c r="BL144" s="20" t="s">
        <v>137</v>
      </c>
      <c r="BM144" s="218" t="s">
        <v>968</v>
      </c>
    </row>
    <row r="145" s="2" customFormat="1" ht="16.5" customHeight="1">
      <c r="A145" s="41"/>
      <c r="B145" s="42"/>
      <c r="C145" s="207" t="s">
        <v>600</v>
      </c>
      <c r="D145" s="207" t="s">
        <v>132</v>
      </c>
      <c r="E145" s="208" t="s">
        <v>969</v>
      </c>
      <c r="F145" s="209" t="s">
        <v>970</v>
      </c>
      <c r="G145" s="210" t="s">
        <v>971</v>
      </c>
      <c r="H145" s="211">
        <v>28</v>
      </c>
      <c r="I145" s="212"/>
      <c r="J145" s="213">
        <f>ROUND(I145*H145,2)</f>
        <v>0</v>
      </c>
      <c r="K145" s="209" t="s">
        <v>19</v>
      </c>
      <c r="L145" s="47"/>
      <c r="M145" s="214" t="s">
        <v>19</v>
      </c>
      <c r="N145" s="215" t="s">
        <v>46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137</v>
      </c>
      <c r="AT145" s="218" t="s">
        <v>132</v>
      </c>
      <c r="AU145" s="218" t="s">
        <v>85</v>
      </c>
      <c r="AY145" s="20" t="s">
        <v>130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83</v>
      </c>
      <c r="BK145" s="219">
        <f>ROUND(I145*H145,2)</f>
        <v>0</v>
      </c>
      <c r="BL145" s="20" t="s">
        <v>137</v>
      </c>
      <c r="BM145" s="218" t="s">
        <v>972</v>
      </c>
    </row>
    <row r="146" s="2" customFormat="1" ht="16.5" customHeight="1">
      <c r="A146" s="41"/>
      <c r="B146" s="42"/>
      <c r="C146" s="207" t="s">
        <v>607</v>
      </c>
      <c r="D146" s="207" t="s">
        <v>132</v>
      </c>
      <c r="E146" s="208" t="s">
        <v>973</v>
      </c>
      <c r="F146" s="209" t="s">
        <v>974</v>
      </c>
      <c r="G146" s="210" t="s">
        <v>971</v>
      </c>
      <c r="H146" s="211">
        <v>4</v>
      </c>
      <c r="I146" s="212"/>
      <c r="J146" s="213">
        <f>ROUND(I146*H146,2)</f>
        <v>0</v>
      </c>
      <c r="K146" s="209" t="s">
        <v>19</v>
      </c>
      <c r="L146" s="47"/>
      <c r="M146" s="214" t="s">
        <v>19</v>
      </c>
      <c r="N146" s="215" t="s">
        <v>46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137</v>
      </c>
      <c r="AT146" s="218" t="s">
        <v>132</v>
      </c>
      <c r="AU146" s="218" t="s">
        <v>85</v>
      </c>
      <c r="AY146" s="20" t="s">
        <v>130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83</v>
      </c>
      <c r="BK146" s="219">
        <f>ROUND(I146*H146,2)</f>
        <v>0</v>
      </c>
      <c r="BL146" s="20" t="s">
        <v>137</v>
      </c>
      <c r="BM146" s="218" t="s">
        <v>975</v>
      </c>
    </row>
    <row r="147" s="2" customFormat="1" ht="21.75" customHeight="1">
      <c r="A147" s="41"/>
      <c r="B147" s="42"/>
      <c r="C147" s="207" t="s">
        <v>616</v>
      </c>
      <c r="D147" s="207" t="s">
        <v>132</v>
      </c>
      <c r="E147" s="208" t="s">
        <v>976</v>
      </c>
      <c r="F147" s="209" t="s">
        <v>977</v>
      </c>
      <c r="G147" s="210" t="s">
        <v>971</v>
      </c>
      <c r="H147" s="211">
        <v>2</v>
      </c>
      <c r="I147" s="212"/>
      <c r="J147" s="213">
        <f>ROUND(I147*H147,2)</f>
        <v>0</v>
      </c>
      <c r="K147" s="209" t="s">
        <v>19</v>
      </c>
      <c r="L147" s="47"/>
      <c r="M147" s="214" t="s">
        <v>19</v>
      </c>
      <c r="N147" s="215" t="s">
        <v>46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137</v>
      </c>
      <c r="AT147" s="218" t="s">
        <v>132</v>
      </c>
      <c r="AU147" s="218" t="s">
        <v>85</v>
      </c>
      <c r="AY147" s="20" t="s">
        <v>130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83</v>
      </c>
      <c r="BK147" s="219">
        <f>ROUND(I147*H147,2)</f>
        <v>0</v>
      </c>
      <c r="BL147" s="20" t="s">
        <v>137</v>
      </c>
      <c r="BM147" s="218" t="s">
        <v>978</v>
      </c>
    </row>
    <row r="148" s="2" customFormat="1" ht="16.5" customHeight="1">
      <c r="A148" s="41"/>
      <c r="B148" s="42"/>
      <c r="C148" s="207" t="s">
        <v>696</v>
      </c>
      <c r="D148" s="207" t="s">
        <v>132</v>
      </c>
      <c r="E148" s="208" t="s">
        <v>979</v>
      </c>
      <c r="F148" s="209" t="s">
        <v>980</v>
      </c>
      <c r="G148" s="210" t="s">
        <v>971</v>
      </c>
      <c r="H148" s="211">
        <v>2</v>
      </c>
      <c r="I148" s="212"/>
      <c r="J148" s="213">
        <f>ROUND(I148*H148,2)</f>
        <v>0</v>
      </c>
      <c r="K148" s="209" t="s">
        <v>19</v>
      </c>
      <c r="L148" s="47"/>
      <c r="M148" s="214" t="s">
        <v>19</v>
      </c>
      <c r="N148" s="215" t="s">
        <v>46</v>
      </c>
      <c r="O148" s="87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137</v>
      </c>
      <c r="AT148" s="218" t="s">
        <v>132</v>
      </c>
      <c r="AU148" s="218" t="s">
        <v>85</v>
      </c>
      <c r="AY148" s="20" t="s">
        <v>130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83</v>
      </c>
      <c r="BK148" s="219">
        <f>ROUND(I148*H148,2)</f>
        <v>0</v>
      </c>
      <c r="BL148" s="20" t="s">
        <v>137</v>
      </c>
      <c r="BM148" s="218" t="s">
        <v>981</v>
      </c>
    </row>
    <row r="149" s="2" customFormat="1" ht="16.5" customHeight="1">
      <c r="A149" s="41"/>
      <c r="B149" s="42"/>
      <c r="C149" s="207" t="s">
        <v>621</v>
      </c>
      <c r="D149" s="207" t="s">
        <v>132</v>
      </c>
      <c r="E149" s="208" t="s">
        <v>982</v>
      </c>
      <c r="F149" s="209" t="s">
        <v>983</v>
      </c>
      <c r="G149" s="210" t="s">
        <v>971</v>
      </c>
      <c r="H149" s="211">
        <v>8</v>
      </c>
      <c r="I149" s="212"/>
      <c r="J149" s="213">
        <f>ROUND(I149*H149,2)</f>
        <v>0</v>
      </c>
      <c r="K149" s="209" t="s">
        <v>19</v>
      </c>
      <c r="L149" s="47"/>
      <c r="M149" s="214" t="s">
        <v>19</v>
      </c>
      <c r="N149" s="215" t="s">
        <v>46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137</v>
      </c>
      <c r="AT149" s="218" t="s">
        <v>132</v>
      </c>
      <c r="AU149" s="218" t="s">
        <v>85</v>
      </c>
      <c r="AY149" s="20" t="s">
        <v>130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83</v>
      </c>
      <c r="BK149" s="219">
        <f>ROUND(I149*H149,2)</f>
        <v>0</v>
      </c>
      <c r="BL149" s="20" t="s">
        <v>137</v>
      </c>
      <c r="BM149" s="218" t="s">
        <v>984</v>
      </c>
    </row>
    <row r="150" s="2" customFormat="1" ht="16.5" customHeight="1">
      <c r="A150" s="41"/>
      <c r="B150" s="42"/>
      <c r="C150" s="207" t="s">
        <v>625</v>
      </c>
      <c r="D150" s="207" t="s">
        <v>132</v>
      </c>
      <c r="E150" s="208" t="s">
        <v>985</v>
      </c>
      <c r="F150" s="209" t="s">
        <v>986</v>
      </c>
      <c r="G150" s="210" t="s">
        <v>971</v>
      </c>
      <c r="H150" s="211">
        <v>1</v>
      </c>
      <c r="I150" s="212"/>
      <c r="J150" s="213">
        <f>ROUND(I150*H150,2)</f>
        <v>0</v>
      </c>
      <c r="K150" s="209" t="s">
        <v>19</v>
      </c>
      <c r="L150" s="47"/>
      <c r="M150" s="214" t="s">
        <v>19</v>
      </c>
      <c r="N150" s="215" t="s">
        <v>46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8" t="s">
        <v>137</v>
      </c>
      <c r="AT150" s="218" t="s">
        <v>132</v>
      </c>
      <c r="AU150" s="218" t="s">
        <v>85</v>
      </c>
      <c r="AY150" s="20" t="s">
        <v>130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20" t="s">
        <v>83</v>
      </c>
      <c r="BK150" s="219">
        <f>ROUND(I150*H150,2)</f>
        <v>0</v>
      </c>
      <c r="BL150" s="20" t="s">
        <v>137</v>
      </c>
      <c r="BM150" s="218" t="s">
        <v>987</v>
      </c>
    </row>
    <row r="151" s="2" customFormat="1" ht="16.5" customHeight="1">
      <c r="A151" s="41"/>
      <c r="B151" s="42"/>
      <c r="C151" s="207" t="s">
        <v>633</v>
      </c>
      <c r="D151" s="207" t="s">
        <v>132</v>
      </c>
      <c r="E151" s="208" t="s">
        <v>988</v>
      </c>
      <c r="F151" s="209" t="s">
        <v>989</v>
      </c>
      <c r="G151" s="210" t="s">
        <v>990</v>
      </c>
      <c r="H151" s="211">
        <v>150</v>
      </c>
      <c r="I151" s="212"/>
      <c r="J151" s="213">
        <f>ROUND(I151*H151,2)</f>
        <v>0</v>
      </c>
      <c r="K151" s="209" t="s">
        <v>19</v>
      </c>
      <c r="L151" s="47"/>
      <c r="M151" s="214" t="s">
        <v>19</v>
      </c>
      <c r="N151" s="215" t="s">
        <v>46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137</v>
      </c>
      <c r="AT151" s="218" t="s">
        <v>132</v>
      </c>
      <c r="AU151" s="218" t="s">
        <v>85</v>
      </c>
      <c r="AY151" s="20" t="s">
        <v>130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83</v>
      </c>
      <c r="BK151" s="219">
        <f>ROUND(I151*H151,2)</f>
        <v>0</v>
      </c>
      <c r="BL151" s="20" t="s">
        <v>137</v>
      </c>
      <c r="BM151" s="218" t="s">
        <v>991</v>
      </c>
    </row>
    <row r="152" s="2" customFormat="1" ht="16.5" customHeight="1">
      <c r="A152" s="41"/>
      <c r="B152" s="42"/>
      <c r="C152" s="207" t="s">
        <v>639</v>
      </c>
      <c r="D152" s="207" t="s">
        <v>132</v>
      </c>
      <c r="E152" s="208" t="s">
        <v>992</v>
      </c>
      <c r="F152" s="209" t="s">
        <v>993</v>
      </c>
      <c r="G152" s="210" t="s">
        <v>971</v>
      </c>
      <c r="H152" s="211">
        <v>1</v>
      </c>
      <c r="I152" s="212"/>
      <c r="J152" s="213">
        <f>ROUND(I152*H152,2)</f>
        <v>0</v>
      </c>
      <c r="K152" s="209" t="s">
        <v>19</v>
      </c>
      <c r="L152" s="47"/>
      <c r="M152" s="214" t="s">
        <v>19</v>
      </c>
      <c r="N152" s="215" t="s">
        <v>46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137</v>
      </c>
      <c r="AT152" s="218" t="s">
        <v>132</v>
      </c>
      <c r="AU152" s="218" t="s">
        <v>85</v>
      </c>
      <c r="AY152" s="20" t="s">
        <v>130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83</v>
      </c>
      <c r="BK152" s="219">
        <f>ROUND(I152*H152,2)</f>
        <v>0</v>
      </c>
      <c r="BL152" s="20" t="s">
        <v>137</v>
      </c>
      <c r="BM152" s="218" t="s">
        <v>994</v>
      </c>
    </row>
    <row r="153" s="2" customFormat="1" ht="16.5" customHeight="1">
      <c r="A153" s="41"/>
      <c r="B153" s="42"/>
      <c r="C153" s="207" t="s">
        <v>650</v>
      </c>
      <c r="D153" s="207" t="s">
        <v>132</v>
      </c>
      <c r="E153" s="208" t="s">
        <v>995</v>
      </c>
      <c r="F153" s="209" t="s">
        <v>996</v>
      </c>
      <c r="G153" s="210" t="s">
        <v>971</v>
      </c>
      <c r="H153" s="211">
        <v>1</v>
      </c>
      <c r="I153" s="212"/>
      <c r="J153" s="213">
        <f>ROUND(I153*H153,2)</f>
        <v>0</v>
      </c>
      <c r="K153" s="209" t="s">
        <v>19</v>
      </c>
      <c r="L153" s="47"/>
      <c r="M153" s="214" t="s">
        <v>19</v>
      </c>
      <c r="N153" s="215" t="s">
        <v>46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137</v>
      </c>
      <c r="AT153" s="218" t="s">
        <v>132</v>
      </c>
      <c r="AU153" s="218" t="s">
        <v>85</v>
      </c>
      <c r="AY153" s="20" t="s">
        <v>130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83</v>
      </c>
      <c r="BK153" s="219">
        <f>ROUND(I153*H153,2)</f>
        <v>0</v>
      </c>
      <c r="BL153" s="20" t="s">
        <v>137</v>
      </c>
      <c r="BM153" s="218" t="s">
        <v>997</v>
      </c>
    </row>
    <row r="154" s="2" customFormat="1" ht="16.5" customHeight="1">
      <c r="A154" s="41"/>
      <c r="B154" s="42"/>
      <c r="C154" s="207" t="s">
        <v>656</v>
      </c>
      <c r="D154" s="207" t="s">
        <v>132</v>
      </c>
      <c r="E154" s="208" t="s">
        <v>998</v>
      </c>
      <c r="F154" s="209" t="s">
        <v>999</v>
      </c>
      <c r="G154" s="210" t="s">
        <v>971</v>
      </c>
      <c r="H154" s="211">
        <v>1</v>
      </c>
      <c r="I154" s="212"/>
      <c r="J154" s="213">
        <f>ROUND(I154*H154,2)</f>
        <v>0</v>
      </c>
      <c r="K154" s="209" t="s">
        <v>19</v>
      </c>
      <c r="L154" s="47"/>
      <c r="M154" s="214" t="s">
        <v>19</v>
      </c>
      <c r="N154" s="215" t="s">
        <v>46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137</v>
      </c>
      <c r="AT154" s="218" t="s">
        <v>132</v>
      </c>
      <c r="AU154" s="218" t="s">
        <v>85</v>
      </c>
      <c r="AY154" s="20" t="s">
        <v>130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83</v>
      </c>
      <c r="BK154" s="219">
        <f>ROUND(I154*H154,2)</f>
        <v>0</v>
      </c>
      <c r="BL154" s="20" t="s">
        <v>137</v>
      </c>
      <c r="BM154" s="218" t="s">
        <v>1000</v>
      </c>
    </row>
    <row r="155" s="2" customFormat="1" ht="16.5" customHeight="1">
      <c r="A155" s="41"/>
      <c r="B155" s="42"/>
      <c r="C155" s="207" t="s">
        <v>665</v>
      </c>
      <c r="D155" s="207" t="s">
        <v>132</v>
      </c>
      <c r="E155" s="208" t="s">
        <v>1001</v>
      </c>
      <c r="F155" s="209" t="s">
        <v>1002</v>
      </c>
      <c r="G155" s="210" t="s">
        <v>971</v>
      </c>
      <c r="H155" s="211">
        <v>5</v>
      </c>
      <c r="I155" s="212"/>
      <c r="J155" s="213">
        <f>ROUND(I155*H155,2)</f>
        <v>0</v>
      </c>
      <c r="K155" s="209" t="s">
        <v>19</v>
      </c>
      <c r="L155" s="47"/>
      <c r="M155" s="214" t="s">
        <v>19</v>
      </c>
      <c r="N155" s="215" t="s">
        <v>46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137</v>
      </c>
      <c r="AT155" s="218" t="s">
        <v>132</v>
      </c>
      <c r="AU155" s="218" t="s">
        <v>85</v>
      </c>
      <c r="AY155" s="20" t="s">
        <v>130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83</v>
      </c>
      <c r="BK155" s="219">
        <f>ROUND(I155*H155,2)</f>
        <v>0</v>
      </c>
      <c r="BL155" s="20" t="s">
        <v>137</v>
      </c>
      <c r="BM155" s="218" t="s">
        <v>1003</v>
      </c>
    </row>
    <row r="156" s="12" customFormat="1" ht="25.92" customHeight="1">
      <c r="A156" s="12"/>
      <c r="B156" s="191"/>
      <c r="C156" s="192"/>
      <c r="D156" s="193" t="s">
        <v>74</v>
      </c>
      <c r="E156" s="194" t="s">
        <v>729</v>
      </c>
      <c r="F156" s="194" t="s">
        <v>730</v>
      </c>
      <c r="G156" s="192"/>
      <c r="H156" s="192"/>
      <c r="I156" s="195"/>
      <c r="J156" s="196">
        <f>BK156</f>
        <v>0</v>
      </c>
      <c r="K156" s="192"/>
      <c r="L156" s="197"/>
      <c r="M156" s="198"/>
      <c r="N156" s="199"/>
      <c r="O156" s="199"/>
      <c r="P156" s="200">
        <f>P157</f>
        <v>0</v>
      </c>
      <c r="Q156" s="199"/>
      <c r="R156" s="200">
        <f>R157</f>
        <v>0</v>
      </c>
      <c r="S156" s="199"/>
      <c r="T156" s="201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85</v>
      </c>
      <c r="AT156" s="203" t="s">
        <v>74</v>
      </c>
      <c r="AU156" s="203" t="s">
        <v>75</v>
      </c>
      <c r="AY156" s="202" t="s">
        <v>130</v>
      </c>
      <c r="BK156" s="204">
        <f>BK157</f>
        <v>0</v>
      </c>
    </row>
    <row r="157" s="12" customFormat="1" ht="22.8" customHeight="1">
      <c r="A157" s="12"/>
      <c r="B157" s="191"/>
      <c r="C157" s="192"/>
      <c r="D157" s="193" t="s">
        <v>74</v>
      </c>
      <c r="E157" s="205" t="s">
        <v>1004</v>
      </c>
      <c r="F157" s="205" t="s">
        <v>1005</v>
      </c>
      <c r="G157" s="192"/>
      <c r="H157" s="192"/>
      <c r="I157" s="195"/>
      <c r="J157" s="206">
        <f>BK157</f>
        <v>0</v>
      </c>
      <c r="K157" s="192"/>
      <c r="L157" s="197"/>
      <c r="M157" s="198"/>
      <c r="N157" s="199"/>
      <c r="O157" s="199"/>
      <c r="P157" s="200">
        <f>SUM(P158:P160)</f>
        <v>0</v>
      </c>
      <c r="Q157" s="199"/>
      <c r="R157" s="200">
        <f>SUM(R158:R160)</f>
        <v>0</v>
      </c>
      <c r="S157" s="199"/>
      <c r="T157" s="201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2" t="s">
        <v>85</v>
      </c>
      <c r="AT157" s="203" t="s">
        <v>74</v>
      </c>
      <c r="AU157" s="203" t="s">
        <v>83</v>
      </c>
      <c r="AY157" s="202" t="s">
        <v>130</v>
      </c>
      <c r="BK157" s="204">
        <f>SUM(BK158:BK160)</f>
        <v>0</v>
      </c>
    </row>
    <row r="158" s="2" customFormat="1" ht="16.5" customHeight="1">
      <c r="A158" s="41"/>
      <c r="B158" s="42"/>
      <c r="C158" s="207" t="s">
        <v>671</v>
      </c>
      <c r="D158" s="207" t="s">
        <v>132</v>
      </c>
      <c r="E158" s="208" t="s">
        <v>1006</v>
      </c>
      <c r="F158" s="209" t="s">
        <v>1007</v>
      </c>
      <c r="G158" s="210" t="s">
        <v>225</v>
      </c>
      <c r="H158" s="211">
        <v>695</v>
      </c>
      <c r="I158" s="212"/>
      <c r="J158" s="213">
        <f>ROUND(I158*H158,2)</f>
        <v>0</v>
      </c>
      <c r="K158" s="209" t="s">
        <v>19</v>
      </c>
      <c r="L158" s="47"/>
      <c r="M158" s="214" t="s">
        <v>19</v>
      </c>
      <c r="N158" s="215" t="s">
        <v>46</v>
      </c>
      <c r="O158" s="87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262</v>
      </c>
      <c r="AT158" s="218" t="s">
        <v>132</v>
      </c>
      <c r="AU158" s="218" t="s">
        <v>85</v>
      </c>
      <c r="AY158" s="20" t="s">
        <v>130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83</v>
      </c>
      <c r="BK158" s="219">
        <f>ROUND(I158*H158,2)</f>
        <v>0</v>
      </c>
      <c r="BL158" s="20" t="s">
        <v>262</v>
      </c>
      <c r="BM158" s="218" t="s">
        <v>1008</v>
      </c>
    </row>
    <row r="159" s="2" customFormat="1" ht="16.5" customHeight="1">
      <c r="A159" s="41"/>
      <c r="B159" s="42"/>
      <c r="C159" s="207" t="s">
        <v>677</v>
      </c>
      <c r="D159" s="207" t="s">
        <v>132</v>
      </c>
      <c r="E159" s="208" t="s">
        <v>1009</v>
      </c>
      <c r="F159" s="209" t="s">
        <v>1010</v>
      </c>
      <c r="G159" s="210" t="s">
        <v>225</v>
      </c>
      <c r="H159" s="211">
        <v>590</v>
      </c>
      <c r="I159" s="212"/>
      <c r="J159" s="213">
        <f>ROUND(I159*H159,2)</f>
        <v>0</v>
      </c>
      <c r="K159" s="209" t="s">
        <v>19</v>
      </c>
      <c r="L159" s="47"/>
      <c r="M159" s="214" t="s">
        <v>19</v>
      </c>
      <c r="N159" s="215" t="s">
        <v>46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262</v>
      </c>
      <c r="AT159" s="218" t="s">
        <v>132</v>
      </c>
      <c r="AU159" s="218" t="s">
        <v>85</v>
      </c>
      <c r="AY159" s="20" t="s">
        <v>130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83</v>
      </c>
      <c r="BK159" s="219">
        <f>ROUND(I159*H159,2)</f>
        <v>0</v>
      </c>
      <c r="BL159" s="20" t="s">
        <v>262</v>
      </c>
      <c r="BM159" s="218" t="s">
        <v>1011</v>
      </c>
    </row>
    <row r="160" s="2" customFormat="1" ht="16.5" customHeight="1">
      <c r="A160" s="41"/>
      <c r="B160" s="42"/>
      <c r="C160" s="207" t="s">
        <v>684</v>
      </c>
      <c r="D160" s="207" t="s">
        <v>132</v>
      </c>
      <c r="E160" s="208" t="s">
        <v>1012</v>
      </c>
      <c r="F160" s="209" t="s">
        <v>1013</v>
      </c>
      <c r="G160" s="210" t="s">
        <v>387</v>
      </c>
      <c r="H160" s="211">
        <v>160</v>
      </c>
      <c r="I160" s="212"/>
      <c r="J160" s="213">
        <f>ROUND(I160*H160,2)</f>
        <v>0</v>
      </c>
      <c r="K160" s="209" t="s">
        <v>19</v>
      </c>
      <c r="L160" s="47"/>
      <c r="M160" s="284" t="s">
        <v>19</v>
      </c>
      <c r="N160" s="285" t="s">
        <v>46</v>
      </c>
      <c r="O160" s="282"/>
      <c r="P160" s="286">
        <f>O160*H160</f>
        <v>0</v>
      </c>
      <c r="Q160" s="286">
        <v>0</v>
      </c>
      <c r="R160" s="286">
        <f>Q160*H160</f>
        <v>0</v>
      </c>
      <c r="S160" s="286">
        <v>0</v>
      </c>
      <c r="T160" s="28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262</v>
      </c>
      <c r="AT160" s="218" t="s">
        <v>132</v>
      </c>
      <c r="AU160" s="218" t="s">
        <v>85</v>
      </c>
      <c r="AY160" s="20" t="s">
        <v>130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83</v>
      </c>
      <c r="BK160" s="219">
        <f>ROUND(I160*H160,2)</f>
        <v>0</v>
      </c>
      <c r="BL160" s="20" t="s">
        <v>262</v>
      </c>
      <c r="BM160" s="218" t="s">
        <v>1014</v>
      </c>
    </row>
    <row r="161" s="2" customFormat="1" ht="6.96" customHeight="1">
      <c r="A161" s="41"/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47"/>
      <c r="M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</row>
  </sheetData>
  <sheetProtection sheet="1" autoFilter="0" formatColumns="0" formatRows="0" objects="1" scenarios="1" spinCount="100000" saltValue="s3Lw6twUUuP9ZYZ6z9UqH5M0oGGrZ/2ig1EbpEK3QxhGi+pPp5lm49ilbZPyqdtmsva81mCqVVV0cA1/wV8O5A==" hashValue="ROe/d9QDQ8FPaMctpFLSHn113fJqPxmxcebsxfQlVVzcJkggDhdhdlromnfZoAXJxzVm6LzBz5fyG7dUOEsfXw==" algorithmName="SHA-512" password="CC35"/>
  <autoFilter ref="C83:K16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85</v>
      </c>
    </row>
    <row r="4" s="1" customFormat="1" ht="24.96" customHeight="1">
      <c r="B4" s="23"/>
      <c r="D4" s="133" t="s">
        <v>92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Technická pomoc na opravu dětských bazénů letního koupaliště Litvínov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93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1015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24. 3. 2025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22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39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41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43</v>
      </c>
      <c r="G32" s="41"/>
      <c r="H32" s="41"/>
      <c r="I32" s="148" t="s">
        <v>42</v>
      </c>
      <c r="J32" s="148" t="s">
        <v>44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45</v>
      </c>
      <c r="E33" s="135" t="s">
        <v>46</v>
      </c>
      <c r="F33" s="150">
        <f>ROUND((SUM(BE85:BE107)),  2)</f>
        <v>0</v>
      </c>
      <c r="G33" s="41"/>
      <c r="H33" s="41"/>
      <c r="I33" s="151">
        <v>0.20999999999999999</v>
      </c>
      <c r="J33" s="150">
        <f>ROUND(((SUM(BE85:BE107))*I33),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47</v>
      </c>
      <c r="F34" s="150">
        <f>ROUND((SUM(BF85:BF107)),  2)</f>
        <v>0</v>
      </c>
      <c r="G34" s="41"/>
      <c r="H34" s="41"/>
      <c r="I34" s="151">
        <v>0.12</v>
      </c>
      <c r="J34" s="150">
        <f>ROUND(((SUM(BF85:BF107))*I34),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48</v>
      </c>
      <c r="F35" s="150">
        <f>ROUND((SUM(BG85:BG107)),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49</v>
      </c>
      <c r="F36" s="150">
        <f>ROUND((SUM(BH85:BH107)),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50</v>
      </c>
      <c r="F37" s="150">
        <f>ROUND((SUM(BI85:BI107)),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95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Technická pomoc na opravu dětských bazénů letního koupaliště Litvínov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93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24. 3. 2025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SPORTaS, s.r.o.</v>
      </c>
      <c r="G54" s="43"/>
      <c r="H54" s="43"/>
      <c r="I54" s="35" t="s">
        <v>33</v>
      </c>
      <c r="J54" s="39" t="str">
        <f>E21</f>
        <v>Michal Pospíšil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96</v>
      </c>
      <c r="D57" s="165"/>
      <c r="E57" s="165"/>
      <c r="F57" s="165"/>
      <c r="G57" s="165"/>
      <c r="H57" s="165"/>
      <c r="I57" s="165"/>
      <c r="J57" s="166" t="s">
        <v>97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73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98</v>
      </c>
    </row>
    <row r="60" s="9" customFormat="1" ht="24.96" customHeight="1">
      <c r="A60" s="9"/>
      <c r="B60" s="168"/>
      <c r="C60" s="169"/>
      <c r="D60" s="170" t="s">
        <v>1015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1016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1017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1018</v>
      </c>
      <c r="E63" s="177"/>
      <c r="F63" s="177"/>
      <c r="G63" s="177"/>
      <c r="H63" s="177"/>
      <c r="I63" s="177"/>
      <c r="J63" s="178">
        <f>J97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1019</v>
      </c>
      <c r="E64" s="177"/>
      <c r="F64" s="177"/>
      <c r="G64" s="177"/>
      <c r="H64" s="177"/>
      <c r="I64" s="177"/>
      <c r="J64" s="178">
        <f>J102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1020</v>
      </c>
      <c r="E65" s="177"/>
      <c r="F65" s="177"/>
      <c r="G65" s="177"/>
      <c r="H65" s="177"/>
      <c r="I65" s="177"/>
      <c r="J65" s="178">
        <f>J105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115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Technická pomoc na opravu dětských bazénů letního koupaliště Litvínov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93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 - Vedlejší rozpočtové náklady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24. 3. 2025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SPORTaS, s.r.o.</v>
      </c>
      <c r="G81" s="43"/>
      <c r="H81" s="43"/>
      <c r="I81" s="35" t="s">
        <v>33</v>
      </c>
      <c r="J81" s="39" t="str">
        <f>E21</f>
        <v>Michal Pospíšil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0"/>
      <c r="B84" s="181"/>
      <c r="C84" s="182" t="s">
        <v>116</v>
      </c>
      <c r="D84" s="183" t="s">
        <v>60</v>
      </c>
      <c r="E84" s="183" t="s">
        <v>56</v>
      </c>
      <c r="F84" s="183" t="s">
        <v>57</v>
      </c>
      <c r="G84" s="183" t="s">
        <v>117</v>
      </c>
      <c r="H84" s="183" t="s">
        <v>118</v>
      </c>
      <c r="I84" s="183" t="s">
        <v>119</v>
      </c>
      <c r="J84" s="183" t="s">
        <v>97</v>
      </c>
      <c r="K84" s="184" t="s">
        <v>120</v>
      </c>
      <c r="L84" s="185"/>
      <c r="M84" s="95" t="s">
        <v>19</v>
      </c>
      <c r="N84" s="96" t="s">
        <v>45</v>
      </c>
      <c r="O84" s="96" t="s">
        <v>121</v>
      </c>
      <c r="P84" s="96" t="s">
        <v>122</v>
      </c>
      <c r="Q84" s="96" t="s">
        <v>123</v>
      </c>
      <c r="R84" s="96" t="s">
        <v>124</v>
      </c>
      <c r="S84" s="96" t="s">
        <v>125</v>
      </c>
      <c r="T84" s="97" t="s">
        <v>126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1"/>
      <c r="B85" s="42"/>
      <c r="C85" s="102" t="s">
        <v>127</v>
      </c>
      <c r="D85" s="43"/>
      <c r="E85" s="43"/>
      <c r="F85" s="43"/>
      <c r="G85" s="43"/>
      <c r="H85" s="43"/>
      <c r="I85" s="43"/>
      <c r="J85" s="186">
        <f>BK85</f>
        <v>0</v>
      </c>
      <c r="K85" s="43"/>
      <c r="L85" s="47"/>
      <c r="M85" s="98"/>
      <c r="N85" s="187"/>
      <c r="O85" s="99"/>
      <c r="P85" s="188">
        <f>P86</f>
        <v>0</v>
      </c>
      <c r="Q85" s="99"/>
      <c r="R85" s="188">
        <f>R86</f>
        <v>0</v>
      </c>
      <c r="S85" s="99"/>
      <c r="T85" s="189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74</v>
      </c>
      <c r="AU85" s="20" t="s">
        <v>98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74</v>
      </c>
      <c r="E86" s="194" t="s">
        <v>89</v>
      </c>
      <c r="F86" s="194" t="s">
        <v>90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P87+P94+P97+P102+P105</f>
        <v>0</v>
      </c>
      <c r="Q86" s="199"/>
      <c r="R86" s="200">
        <f>R87+R94+R97+R102+R105</f>
        <v>0</v>
      </c>
      <c r="S86" s="199"/>
      <c r="T86" s="201">
        <f>T87+T94+T97+T102+T105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170</v>
      </c>
      <c r="AT86" s="203" t="s">
        <v>74</v>
      </c>
      <c r="AU86" s="203" t="s">
        <v>75</v>
      </c>
      <c r="AY86" s="202" t="s">
        <v>130</v>
      </c>
      <c r="BK86" s="204">
        <f>BK87+BK94+BK97+BK102+BK105</f>
        <v>0</v>
      </c>
    </row>
    <row r="87" s="12" customFormat="1" ht="22.8" customHeight="1">
      <c r="A87" s="12"/>
      <c r="B87" s="191"/>
      <c r="C87" s="192"/>
      <c r="D87" s="193" t="s">
        <v>74</v>
      </c>
      <c r="E87" s="205" t="s">
        <v>1021</v>
      </c>
      <c r="F87" s="205" t="s">
        <v>1022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SUM(P88:P93)</f>
        <v>0</v>
      </c>
      <c r="Q87" s="199"/>
      <c r="R87" s="200">
        <f>SUM(R88:R93)</f>
        <v>0</v>
      </c>
      <c r="S87" s="199"/>
      <c r="T87" s="201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170</v>
      </c>
      <c r="AT87" s="203" t="s">
        <v>74</v>
      </c>
      <c r="AU87" s="203" t="s">
        <v>83</v>
      </c>
      <c r="AY87" s="202" t="s">
        <v>130</v>
      </c>
      <c r="BK87" s="204">
        <f>SUM(BK88:BK93)</f>
        <v>0</v>
      </c>
    </row>
    <row r="88" s="2" customFormat="1" ht="16.5" customHeight="1">
      <c r="A88" s="41"/>
      <c r="B88" s="42"/>
      <c r="C88" s="207" t="s">
        <v>83</v>
      </c>
      <c r="D88" s="207" t="s">
        <v>132</v>
      </c>
      <c r="E88" s="208" t="s">
        <v>1023</v>
      </c>
      <c r="F88" s="209" t="s">
        <v>1024</v>
      </c>
      <c r="G88" s="210" t="s">
        <v>619</v>
      </c>
      <c r="H88" s="211">
        <v>1</v>
      </c>
      <c r="I88" s="212"/>
      <c r="J88" s="213">
        <f>ROUND(I88*H88,2)</f>
        <v>0</v>
      </c>
      <c r="K88" s="209" t="s">
        <v>136</v>
      </c>
      <c r="L88" s="47"/>
      <c r="M88" s="214" t="s">
        <v>19</v>
      </c>
      <c r="N88" s="215" t="s">
        <v>46</v>
      </c>
      <c r="O88" s="87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1025</v>
      </c>
      <c r="AT88" s="218" t="s">
        <v>132</v>
      </c>
      <c r="AU88" s="218" t="s">
        <v>85</v>
      </c>
      <c r="AY88" s="20" t="s">
        <v>130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83</v>
      </c>
      <c r="BK88" s="219">
        <f>ROUND(I88*H88,2)</f>
        <v>0</v>
      </c>
      <c r="BL88" s="20" t="s">
        <v>1025</v>
      </c>
      <c r="BM88" s="218" t="s">
        <v>1026</v>
      </c>
    </row>
    <row r="89" s="2" customFormat="1">
      <c r="A89" s="41"/>
      <c r="B89" s="42"/>
      <c r="C89" s="43"/>
      <c r="D89" s="220" t="s">
        <v>139</v>
      </c>
      <c r="E89" s="43"/>
      <c r="F89" s="221" t="s">
        <v>1027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139</v>
      </c>
      <c r="AU89" s="20" t="s">
        <v>85</v>
      </c>
    </row>
    <row r="90" s="2" customFormat="1" ht="16.5" customHeight="1">
      <c r="A90" s="41"/>
      <c r="B90" s="42"/>
      <c r="C90" s="207" t="s">
        <v>85</v>
      </c>
      <c r="D90" s="207" t="s">
        <v>132</v>
      </c>
      <c r="E90" s="208" t="s">
        <v>1028</v>
      </c>
      <c r="F90" s="209" t="s">
        <v>1029</v>
      </c>
      <c r="G90" s="210" t="s">
        <v>619</v>
      </c>
      <c r="H90" s="211">
        <v>1</v>
      </c>
      <c r="I90" s="212"/>
      <c r="J90" s="213">
        <f>ROUND(I90*H90,2)</f>
        <v>0</v>
      </c>
      <c r="K90" s="209" t="s">
        <v>136</v>
      </c>
      <c r="L90" s="47"/>
      <c r="M90" s="214" t="s">
        <v>19</v>
      </c>
      <c r="N90" s="215" t="s">
        <v>46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1025</v>
      </c>
      <c r="AT90" s="218" t="s">
        <v>132</v>
      </c>
      <c r="AU90" s="218" t="s">
        <v>85</v>
      </c>
      <c r="AY90" s="20" t="s">
        <v>130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83</v>
      </c>
      <c r="BK90" s="219">
        <f>ROUND(I90*H90,2)</f>
        <v>0</v>
      </c>
      <c r="BL90" s="20" t="s">
        <v>1025</v>
      </c>
      <c r="BM90" s="218" t="s">
        <v>1030</v>
      </c>
    </row>
    <row r="91" s="2" customFormat="1">
      <c r="A91" s="41"/>
      <c r="B91" s="42"/>
      <c r="C91" s="43"/>
      <c r="D91" s="220" t="s">
        <v>139</v>
      </c>
      <c r="E91" s="43"/>
      <c r="F91" s="221" t="s">
        <v>1031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139</v>
      </c>
      <c r="AU91" s="20" t="s">
        <v>85</v>
      </c>
    </row>
    <row r="92" s="2" customFormat="1" ht="16.5" customHeight="1">
      <c r="A92" s="41"/>
      <c r="B92" s="42"/>
      <c r="C92" s="207" t="s">
        <v>157</v>
      </c>
      <c r="D92" s="207" t="s">
        <v>132</v>
      </c>
      <c r="E92" s="208" t="s">
        <v>1032</v>
      </c>
      <c r="F92" s="209" t="s">
        <v>1033</v>
      </c>
      <c r="G92" s="210" t="s">
        <v>619</v>
      </c>
      <c r="H92" s="211">
        <v>1</v>
      </c>
      <c r="I92" s="212"/>
      <c r="J92" s="213">
        <f>ROUND(I92*H92,2)</f>
        <v>0</v>
      </c>
      <c r="K92" s="209" t="s">
        <v>136</v>
      </c>
      <c r="L92" s="47"/>
      <c r="M92" s="214" t="s">
        <v>19</v>
      </c>
      <c r="N92" s="215" t="s">
        <v>46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1025</v>
      </c>
      <c r="AT92" s="218" t="s">
        <v>132</v>
      </c>
      <c r="AU92" s="218" t="s">
        <v>85</v>
      </c>
      <c r="AY92" s="20" t="s">
        <v>130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83</v>
      </c>
      <c r="BK92" s="219">
        <f>ROUND(I92*H92,2)</f>
        <v>0</v>
      </c>
      <c r="BL92" s="20" t="s">
        <v>1025</v>
      </c>
      <c r="BM92" s="218" t="s">
        <v>1034</v>
      </c>
    </row>
    <row r="93" s="2" customFormat="1">
      <c r="A93" s="41"/>
      <c r="B93" s="42"/>
      <c r="C93" s="43"/>
      <c r="D93" s="220" t="s">
        <v>139</v>
      </c>
      <c r="E93" s="43"/>
      <c r="F93" s="221" t="s">
        <v>1035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139</v>
      </c>
      <c r="AU93" s="20" t="s">
        <v>85</v>
      </c>
    </row>
    <row r="94" s="12" customFormat="1" ht="22.8" customHeight="1">
      <c r="A94" s="12"/>
      <c r="B94" s="191"/>
      <c r="C94" s="192"/>
      <c r="D94" s="193" t="s">
        <v>74</v>
      </c>
      <c r="E94" s="205" t="s">
        <v>1036</v>
      </c>
      <c r="F94" s="205" t="s">
        <v>1037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SUM(P95:P96)</f>
        <v>0</v>
      </c>
      <c r="Q94" s="199"/>
      <c r="R94" s="200">
        <f>SUM(R95:R96)</f>
        <v>0</v>
      </c>
      <c r="S94" s="199"/>
      <c r="T94" s="201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170</v>
      </c>
      <c r="AT94" s="203" t="s">
        <v>74</v>
      </c>
      <c r="AU94" s="203" t="s">
        <v>83</v>
      </c>
      <c r="AY94" s="202" t="s">
        <v>130</v>
      </c>
      <c r="BK94" s="204">
        <f>SUM(BK95:BK96)</f>
        <v>0</v>
      </c>
    </row>
    <row r="95" s="2" customFormat="1" ht="16.5" customHeight="1">
      <c r="A95" s="41"/>
      <c r="B95" s="42"/>
      <c r="C95" s="207" t="s">
        <v>137</v>
      </c>
      <c r="D95" s="207" t="s">
        <v>132</v>
      </c>
      <c r="E95" s="208" t="s">
        <v>1038</v>
      </c>
      <c r="F95" s="209" t="s">
        <v>1039</v>
      </c>
      <c r="G95" s="210" t="s">
        <v>619</v>
      </c>
      <c r="H95" s="211">
        <v>1</v>
      </c>
      <c r="I95" s="212"/>
      <c r="J95" s="213">
        <f>ROUND(I95*H95,2)</f>
        <v>0</v>
      </c>
      <c r="K95" s="209" t="s">
        <v>136</v>
      </c>
      <c r="L95" s="47"/>
      <c r="M95" s="214" t="s">
        <v>19</v>
      </c>
      <c r="N95" s="215" t="s">
        <v>46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1025</v>
      </c>
      <c r="AT95" s="218" t="s">
        <v>132</v>
      </c>
      <c r="AU95" s="218" t="s">
        <v>85</v>
      </c>
      <c r="AY95" s="20" t="s">
        <v>130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83</v>
      </c>
      <c r="BK95" s="219">
        <f>ROUND(I95*H95,2)</f>
        <v>0</v>
      </c>
      <c r="BL95" s="20" t="s">
        <v>1025</v>
      </c>
      <c r="BM95" s="218" t="s">
        <v>1040</v>
      </c>
    </row>
    <row r="96" s="2" customFormat="1">
      <c r="A96" s="41"/>
      <c r="B96" s="42"/>
      <c r="C96" s="43"/>
      <c r="D96" s="220" t="s">
        <v>139</v>
      </c>
      <c r="E96" s="43"/>
      <c r="F96" s="221" t="s">
        <v>1041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139</v>
      </c>
      <c r="AU96" s="20" t="s">
        <v>85</v>
      </c>
    </row>
    <row r="97" s="12" customFormat="1" ht="22.8" customHeight="1">
      <c r="A97" s="12"/>
      <c r="B97" s="191"/>
      <c r="C97" s="192"/>
      <c r="D97" s="193" t="s">
        <v>74</v>
      </c>
      <c r="E97" s="205" t="s">
        <v>1042</v>
      </c>
      <c r="F97" s="205" t="s">
        <v>1043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SUM(P98:P101)</f>
        <v>0</v>
      </c>
      <c r="Q97" s="199"/>
      <c r="R97" s="200">
        <f>SUM(R98:R101)</f>
        <v>0</v>
      </c>
      <c r="S97" s="199"/>
      <c r="T97" s="201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170</v>
      </c>
      <c r="AT97" s="203" t="s">
        <v>74</v>
      </c>
      <c r="AU97" s="203" t="s">
        <v>83</v>
      </c>
      <c r="AY97" s="202" t="s">
        <v>130</v>
      </c>
      <c r="BK97" s="204">
        <f>SUM(BK98:BK101)</f>
        <v>0</v>
      </c>
    </row>
    <row r="98" s="2" customFormat="1" ht="16.5" customHeight="1">
      <c r="A98" s="41"/>
      <c r="B98" s="42"/>
      <c r="C98" s="207" t="s">
        <v>170</v>
      </c>
      <c r="D98" s="207" t="s">
        <v>132</v>
      </c>
      <c r="E98" s="208" t="s">
        <v>1044</v>
      </c>
      <c r="F98" s="209" t="s">
        <v>1045</v>
      </c>
      <c r="G98" s="210" t="s">
        <v>619</v>
      </c>
      <c r="H98" s="211">
        <v>1</v>
      </c>
      <c r="I98" s="212"/>
      <c r="J98" s="213">
        <f>ROUND(I98*H98,2)</f>
        <v>0</v>
      </c>
      <c r="K98" s="209" t="s">
        <v>136</v>
      </c>
      <c r="L98" s="47"/>
      <c r="M98" s="214" t="s">
        <v>19</v>
      </c>
      <c r="N98" s="215" t="s">
        <v>46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1025</v>
      </c>
      <c r="AT98" s="218" t="s">
        <v>132</v>
      </c>
      <c r="AU98" s="218" t="s">
        <v>85</v>
      </c>
      <c r="AY98" s="20" t="s">
        <v>130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83</v>
      </c>
      <c r="BK98" s="219">
        <f>ROUND(I98*H98,2)</f>
        <v>0</v>
      </c>
      <c r="BL98" s="20" t="s">
        <v>1025</v>
      </c>
      <c r="BM98" s="218" t="s">
        <v>1046</v>
      </c>
    </row>
    <row r="99" s="2" customFormat="1">
      <c r="A99" s="41"/>
      <c r="B99" s="42"/>
      <c r="C99" s="43"/>
      <c r="D99" s="220" t="s">
        <v>139</v>
      </c>
      <c r="E99" s="43"/>
      <c r="F99" s="221" t="s">
        <v>1047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139</v>
      </c>
      <c r="AU99" s="20" t="s">
        <v>85</v>
      </c>
    </row>
    <row r="100" s="2" customFormat="1" ht="16.5" customHeight="1">
      <c r="A100" s="41"/>
      <c r="B100" s="42"/>
      <c r="C100" s="207" t="s">
        <v>175</v>
      </c>
      <c r="D100" s="207" t="s">
        <v>132</v>
      </c>
      <c r="E100" s="208" t="s">
        <v>1048</v>
      </c>
      <c r="F100" s="209" t="s">
        <v>1049</v>
      </c>
      <c r="G100" s="210" t="s">
        <v>619</v>
      </c>
      <c r="H100" s="211">
        <v>1</v>
      </c>
      <c r="I100" s="212"/>
      <c r="J100" s="213">
        <f>ROUND(I100*H100,2)</f>
        <v>0</v>
      </c>
      <c r="K100" s="209" t="s">
        <v>136</v>
      </c>
      <c r="L100" s="47"/>
      <c r="M100" s="214" t="s">
        <v>19</v>
      </c>
      <c r="N100" s="215" t="s">
        <v>46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1025</v>
      </c>
      <c r="AT100" s="218" t="s">
        <v>132</v>
      </c>
      <c r="AU100" s="218" t="s">
        <v>85</v>
      </c>
      <c r="AY100" s="20" t="s">
        <v>130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83</v>
      </c>
      <c r="BK100" s="219">
        <f>ROUND(I100*H100,2)</f>
        <v>0</v>
      </c>
      <c r="BL100" s="20" t="s">
        <v>1025</v>
      </c>
      <c r="BM100" s="218" t="s">
        <v>1050</v>
      </c>
    </row>
    <row r="101" s="2" customFormat="1">
      <c r="A101" s="41"/>
      <c r="B101" s="42"/>
      <c r="C101" s="43"/>
      <c r="D101" s="220" t="s">
        <v>139</v>
      </c>
      <c r="E101" s="43"/>
      <c r="F101" s="221" t="s">
        <v>1051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139</v>
      </c>
      <c r="AU101" s="20" t="s">
        <v>85</v>
      </c>
    </row>
    <row r="102" s="12" customFormat="1" ht="22.8" customHeight="1">
      <c r="A102" s="12"/>
      <c r="B102" s="191"/>
      <c r="C102" s="192"/>
      <c r="D102" s="193" t="s">
        <v>74</v>
      </c>
      <c r="E102" s="205" t="s">
        <v>1052</v>
      </c>
      <c r="F102" s="205" t="s">
        <v>1053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SUM(P103:P104)</f>
        <v>0</v>
      </c>
      <c r="Q102" s="199"/>
      <c r="R102" s="200">
        <f>SUM(R103:R104)</f>
        <v>0</v>
      </c>
      <c r="S102" s="199"/>
      <c r="T102" s="201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170</v>
      </c>
      <c r="AT102" s="203" t="s">
        <v>74</v>
      </c>
      <c r="AU102" s="203" t="s">
        <v>83</v>
      </c>
      <c r="AY102" s="202" t="s">
        <v>130</v>
      </c>
      <c r="BK102" s="204">
        <f>SUM(BK103:BK104)</f>
        <v>0</v>
      </c>
    </row>
    <row r="103" s="2" customFormat="1" ht="16.5" customHeight="1">
      <c r="A103" s="41"/>
      <c r="B103" s="42"/>
      <c r="C103" s="207" t="s">
        <v>182</v>
      </c>
      <c r="D103" s="207" t="s">
        <v>132</v>
      </c>
      <c r="E103" s="208" t="s">
        <v>1054</v>
      </c>
      <c r="F103" s="209" t="s">
        <v>1055</v>
      </c>
      <c r="G103" s="210" t="s">
        <v>619</v>
      </c>
      <c r="H103" s="211">
        <v>1</v>
      </c>
      <c r="I103" s="212"/>
      <c r="J103" s="213">
        <f>ROUND(I103*H103,2)</f>
        <v>0</v>
      </c>
      <c r="K103" s="209" t="s">
        <v>136</v>
      </c>
      <c r="L103" s="47"/>
      <c r="M103" s="214" t="s">
        <v>19</v>
      </c>
      <c r="N103" s="215" t="s">
        <v>46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1025</v>
      </c>
      <c r="AT103" s="218" t="s">
        <v>132</v>
      </c>
      <c r="AU103" s="218" t="s">
        <v>85</v>
      </c>
      <c r="AY103" s="20" t="s">
        <v>130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83</v>
      </c>
      <c r="BK103" s="219">
        <f>ROUND(I103*H103,2)</f>
        <v>0</v>
      </c>
      <c r="BL103" s="20" t="s">
        <v>1025</v>
      </c>
      <c r="BM103" s="218" t="s">
        <v>1056</v>
      </c>
    </row>
    <row r="104" s="2" customFormat="1">
      <c r="A104" s="41"/>
      <c r="B104" s="42"/>
      <c r="C104" s="43"/>
      <c r="D104" s="220" t="s">
        <v>139</v>
      </c>
      <c r="E104" s="43"/>
      <c r="F104" s="221" t="s">
        <v>1057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139</v>
      </c>
      <c r="AU104" s="20" t="s">
        <v>85</v>
      </c>
    </row>
    <row r="105" s="12" customFormat="1" ht="22.8" customHeight="1">
      <c r="A105" s="12"/>
      <c r="B105" s="191"/>
      <c r="C105" s="192"/>
      <c r="D105" s="193" t="s">
        <v>74</v>
      </c>
      <c r="E105" s="205" t="s">
        <v>1058</v>
      </c>
      <c r="F105" s="205" t="s">
        <v>1059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SUM(P106:P107)</f>
        <v>0</v>
      </c>
      <c r="Q105" s="199"/>
      <c r="R105" s="200">
        <f>SUM(R106:R107)</f>
        <v>0</v>
      </c>
      <c r="S105" s="199"/>
      <c r="T105" s="201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170</v>
      </c>
      <c r="AT105" s="203" t="s">
        <v>74</v>
      </c>
      <c r="AU105" s="203" t="s">
        <v>83</v>
      </c>
      <c r="AY105" s="202" t="s">
        <v>130</v>
      </c>
      <c r="BK105" s="204">
        <f>SUM(BK106:BK107)</f>
        <v>0</v>
      </c>
    </row>
    <row r="106" s="2" customFormat="1" ht="16.5" customHeight="1">
      <c r="A106" s="41"/>
      <c r="B106" s="42"/>
      <c r="C106" s="207" t="s">
        <v>192</v>
      </c>
      <c r="D106" s="207" t="s">
        <v>132</v>
      </c>
      <c r="E106" s="208" t="s">
        <v>1060</v>
      </c>
      <c r="F106" s="209" t="s">
        <v>1061</v>
      </c>
      <c r="G106" s="210" t="s">
        <v>619</v>
      </c>
      <c r="H106" s="211">
        <v>1</v>
      </c>
      <c r="I106" s="212"/>
      <c r="J106" s="213">
        <f>ROUND(I106*H106,2)</f>
        <v>0</v>
      </c>
      <c r="K106" s="209" t="s">
        <v>136</v>
      </c>
      <c r="L106" s="47"/>
      <c r="M106" s="214" t="s">
        <v>19</v>
      </c>
      <c r="N106" s="215" t="s">
        <v>46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1025</v>
      </c>
      <c r="AT106" s="218" t="s">
        <v>132</v>
      </c>
      <c r="AU106" s="218" t="s">
        <v>85</v>
      </c>
      <c r="AY106" s="20" t="s">
        <v>130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83</v>
      </c>
      <c r="BK106" s="219">
        <f>ROUND(I106*H106,2)</f>
        <v>0</v>
      </c>
      <c r="BL106" s="20" t="s">
        <v>1025</v>
      </c>
      <c r="BM106" s="218" t="s">
        <v>1062</v>
      </c>
    </row>
    <row r="107" s="2" customFormat="1">
      <c r="A107" s="41"/>
      <c r="B107" s="42"/>
      <c r="C107" s="43"/>
      <c r="D107" s="220" t="s">
        <v>139</v>
      </c>
      <c r="E107" s="43"/>
      <c r="F107" s="221" t="s">
        <v>1063</v>
      </c>
      <c r="G107" s="43"/>
      <c r="H107" s="43"/>
      <c r="I107" s="222"/>
      <c r="J107" s="43"/>
      <c r="K107" s="43"/>
      <c r="L107" s="47"/>
      <c r="M107" s="280"/>
      <c r="N107" s="281"/>
      <c r="O107" s="282"/>
      <c r="P107" s="282"/>
      <c r="Q107" s="282"/>
      <c r="R107" s="282"/>
      <c r="S107" s="282"/>
      <c r="T107" s="283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139</v>
      </c>
      <c r="AU107" s="20" t="s">
        <v>85</v>
      </c>
    </row>
    <row r="108" s="2" customFormat="1" ht="6.96" customHeight="1">
      <c r="A108" s="41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47"/>
      <c r="M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</sheetData>
  <sheetProtection sheet="1" autoFilter="0" formatColumns="0" formatRows="0" objects="1" scenarios="1" spinCount="100000" saltValue="TYCX+J2kIScXFcbWEQXWQfhqqb0ZIIq/2+7Lynf6faXvNoMuooeiGyagR3V0EQreIWByKl7hpbY/Tif66axAGQ==" hashValue="o4AoAMP8rCoN/xLAKs0oAvQyLVOA/N/gpnA56OwNrm4+Sxw6NSSsam4mAm/W8FIqhuItB2XlssxICuAUZvcfaw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013254000"/>
    <hyperlink ref="F91" r:id="rId2" display="https://podminky.urs.cz/item/CS_URS_2025_01/013274000"/>
    <hyperlink ref="F93" r:id="rId3" display="https://podminky.urs.cz/item/CS_URS_2025_01/013284000"/>
    <hyperlink ref="F96" r:id="rId4" display="https://podminky.urs.cz/item/CS_URS_2025_01/032903000"/>
    <hyperlink ref="F99" r:id="rId5" display="https://podminky.urs.cz/item/CS_URS_2025_01/045203000"/>
    <hyperlink ref="F101" r:id="rId6" display="https://podminky.urs.cz/item/CS_URS_2025_01/045303000"/>
    <hyperlink ref="F104" r:id="rId7" display="https://podminky.urs.cz/item/CS_URS_2025_01/065103000"/>
    <hyperlink ref="F107" r:id="rId8" display="https://podminky.urs.cz/item/CS_URS_2025_01/08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1064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1065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1066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1067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1068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1069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1070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1071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1072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1073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1074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82</v>
      </c>
      <c r="F18" s="299" t="s">
        <v>1075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1076</v>
      </c>
      <c r="F19" s="299" t="s">
        <v>1077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1078</v>
      </c>
      <c r="F20" s="299" t="s">
        <v>1079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1080</v>
      </c>
      <c r="F21" s="299" t="s">
        <v>1081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1082</v>
      </c>
      <c r="F22" s="299" t="s">
        <v>1083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1084</v>
      </c>
      <c r="F23" s="299" t="s">
        <v>1085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1086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1087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1088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1089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1090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1091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1092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1093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1094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116</v>
      </c>
      <c r="F36" s="299"/>
      <c r="G36" s="299" t="s">
        <v>1095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1096</v>
      </c>
      <c r="F37" s="299"/>
      <c r="G37" s="299" t="s">
        <v>1097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56</v>
      </c>
      <c r="F38" s="299"/>
      <c r="G38" s="299" t="s">
        <v>1098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57</v>
      </c>
      <c r="F39" s="299"/>
      <c r="G39" s="299" t="s">
        <v>1099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117</v>
      </c>
      <c r="F40" s="299"/>
      <c r="G40" s="299" t="s">
        <v>1100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118</v>
      </c>
      <c r="F41" s="299"/>
      <c r="G41" s="299" t="s">
        <v>1101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1102</v>
      </c>
      <c r="F42" s="299"/>
      <c r="G42" s="299" t="s">
        <v>1103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1104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1105</v>
      </c>
      <c r="F44" s="299"/>
      <c r="G44" s="299" t="s">
        <v>1106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120</v>
      </c>
      <c r="F45" s="299"/>
      <c r="G45" s="299" t="s">
        <v>1107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1108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1109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1110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1111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1112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1113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1114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1115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1116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1117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1118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1119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1120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1121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1122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1123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1124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1125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1126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1127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1128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1129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1130</v>
      </c>
      <c r="D76" s="317"/>
      <c r="E76" s="317"/>
      <c r="F76" s="317" t="s">
        <v>1131</v>
      </c>
      <c r="G76" s="318"/>
      <c r="H76" s="317" t="s">
        <v>57</v>
      </c>
      <c r="I76" s="317" t="s">
        <v>60</v>
      </c>
      <c r="J76" s="317" t="s">
        <v>1132</v>
      </c>
      <c r="K76" s="316"/>
    </row>
    <row r="77" s="1" customFormat="1" ht="17.25" customHeight="1">
      <c r="B77" s="314"/>
      <c r="C77" s="319" t="s">
        <v>1133</v>
      </c>
      <c r="D77" s="319"/>
      <c r="E77" s="319"/>
      <c r="F77" s="320" t="s">
        <v>1134</v>
      </c>
      <c r="G77" s="321"/>
      <c r="H77" s="319"/>
      <c r="I77" s="319"/>
      <c r="J77" s="319" t="s">
        <v>1135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56</v>
      </c>
      <c r="D79" s="324"/>
      <c r="E79" s="324"/>
      <c r="F79" s="325" t="s">
        <v>1136</v>
      </c>
      <c r="G79" s="326"/>
      <c r="H79" s="302" t="s">
        <v>1137</v>
      </c>
      <c r="I79" s="302" t="s">
        <v>1138</v>
      </c>
      <c r="J79" s="302">
        <v>20</v>
      </c>
      <c r="K79" s="316"/>
    </row>
    <row r="80" s="1" customFormat="1" ht="15" customHeight="1">
      <c r="B80" s="314"/>
      <c r="C80" s="302" t="s">
        <v>1139</v>
      </c>
      <c r="D80" s="302"/>
      <c r="E80" s="302"/>
      <c r="F80" s="325" t="s">
        <v>1136</v>
      </c>
      <c r="G80" s="326"/>
      <c r="H80" s="302" t="s">
        <v>1140</v>
      </c>
      <c r="I80" s="302" t="s">
        <v>1138</v>
      </c>
      <c r="J80" s="302">
        <v>120</v>
      </c>
      <c r="K80" s="316"/>
    </row>
    <row r="81" s="1" customFormat="1" ht="15" customHeight="1">
      <c r="B81" s="327"/>
      <c r="C81" s="302" t="s">
        <v>1141</v>
      </c>
      <c r="D81" s="302"/>
      <c r="E81" s="302"/>
      <c r="F81" s="325" t="s">
        <v>1142</v>
      </c>
      <c r="G81" s="326"/>
      <c r="H81" s="302" t="s">
        <v>1143</v>
      </c>
      <c r="I81" s="302" t="s">
        <v>1138</v>
      </c>
      <c r="J81" s="302">
        <v>50</v>
      </c>
      <c r="K81" s="316"/>
    </row>
    <row r="82" s="1" customFormat="1" ht="15" customHeight="1">
      <c r="B82" s="327"/>
      <c r="C82" s="302" t="s">
        <v>1144</v>
      </c>
      <c r="D82" s="302"/>
      <c r="E82" s="302"/>
      <c r="F82" s="325" t="s">
        <v>1136</v>
      </c>
      <c r="G82" s="326"/>
      <c r="H82" s="302" t="s">
        <v>1145</v>
      </c>
      <c r="I82" s="302" t="s">
        <v>1146</v>
      </c>
      <c r="J82" s="302"/>
      <c r="K82" s="316"/>
    </row>
    <row r="83" s="1" customFormat="1" ht="15" customHeight="1">
      <c r="B83" s="327"/>
      <c r="C83" s="328" t="s">
        <v>1147</v>
      </c>
      <c r="D83" s="328"/>
      <c r="E83" s="328"/>
      <c r="F83" s="329" t="s">
        <v>1142</v>
      </c>
      <c r="G83" s="328"/>
      <c r="H83" s="328" t="s">
        <v>1148</v>
      </c>
      <c r="I83" s="328" t="s">
        <v>1138</v>
      </c>
      <c r="J83" s="328">
        <v>15</v>
      </c>
      <c r="K83" s="316"/>
    </row>
    <row r="84" s="1" customFormat="1" ht="15" customHeight="1">
      <c r="B84" s="327"/>
      <c r="C84" s="328" t="s">
        <v>1149</v>
      </c>
      <c r="D84" s="328"/>
      <c r="E84" s="328"/>
      <c r="F84" s="329" t="s">
        <v>1142</v>
      </c>
      <c r="G84" s="328"/>
      <c r="H84" s="328" t="s">
        <v>1150</v>
      </c>
      <c r="I84" s="328" t="s">
        <v>1138</v>
      </c>
      <c r="J84" s="328">
        <v>15</v>
      </c>
      <c r="K84" s="316"/>
    </row>
    <row r="85" s="1" customFormat="1" ht="15" customHeight="1">
      <c r="B85" s="327"/>
      <c r="C85" s="328" t="s">
        <v>1151</v>
      </c>
      <c r="D85" s="328"/>
      <c r="E85" s="328"/>
      <c r="F85" s="329" t="s">
        <v>1142</v>
      </c>
      <c r="G85" s="328"/>
      <c r="H85" s="328" t="s">
        <v>1152</v>
      </c>
      <c r="I85" s="328" t="s">
        <v>1138</v>
      </c>
      <c r="J85" s="328">
        <v>20</v>
      </c>
      <c r="K85" s="316"/>
    </row>
    <row r="86" s="1" customFormat="1" ht="15" customHeight="1">
      <c r="B86" s="327"/>
      <c r="C86" s="328" t="s">
        <v>1153</v>
      </c>
      <c r="D86" s="328"/>
      <c r="E86" s="328"/>
      <c r="F86" s="329" t="s">
        <v>1142</v>
      </c>
      <c r="G86" s="328"/>
      <c r="H86" s="328" t="s">
        <v>1154</v>
      </c>
      <c r="I86" s="328" t="s">
        <v>1138</v>
      </c>
      <c r="J86" s="328">
        <v>20</v>
      </c>
      <c r="K86" s="316"/>
    </row>
    <row r="87" s="1" customFormat="1" ht="15" customHeight="1">
      <c r="B87" s="327"/>
      <c r="C87" s="302" t="s">
        <v>1155</v>
      </c>
      <c r="D87" s="302"/>
      <c r="E87" s="302"/>
      <c r="F87" s="325" t="s">
        <v>1142</v>
      </c>
      <c r="G87" s="326"/>
      <c r="H87" s="302" t="s">
        <v>1156</v>
      </c>
      <c r="I87" s="302" t="s">
        <v>1138</v>
      </c>
      <c r="J87" s="302">
        <v>50</v>
      </c>
      <c r="K87" s="316"/>
    </row>
    <row r="88" s="1" customFormat="1" ht="15" customHeight="1">
      <c r="B88" s="327"/>
      <c r="C88" s="302" t="s">
        <v>1157</v>
      </c>
      <c r="D88" s="302"/>
      <c r="E88" s="302"/>
      <c r="F88" s="325" t="s">
        <v>1142</v>
      </c>
      <c r="G88" s="326"/>
      <c r="H88" s="302" t="s">
        <v>1158</v>
      </c>
      <c r="I88" s="302" t="s">
        <v>1138</v>
      </c>
      <c r="J88" s="302">
        <v>20</v>
      </c>
      <c r="K88" s="316"/>
    </row>
    <row r="89" s="1" customFormat="1" ht="15" customHeight="1">
      <c r="B89" s="327"/>
      <c r="C89" s="302" t="s">
        <v>1159</v>
      </c>
      <c r="D89" s="302"/>
      <c r="E89" s="302"/>
      <c r="F89" s="325" t="s">
        <v>1142</v>
      </c>
      <c r="G89" s="326"/>
      <c r="H89" s="302" t="s">
        <v>1160</v>
      </c>
      <c r="I89" s="302" t="s">
        <v>1138</v>
      </c>
      <c r="J89" s="302">
        <v>20</v>
      </c>
      <c r="K89" s="316"/>
    </row>
    <row r="90" s="1" customFormat="1" ht="15" customHeight="1">
      <c r="B90" s="327"/>
      <c r="C90" s="302" t="s">
        <v>1161</v>
      </c>
      <c r="D90" s="302"/>
      <c r="E90" s="302"/>
      <c r="F90" s="325" t="s">
        <v>1142</v>
      </c>
      <c r="G90" s="326"/>
      <c r="H90" s="302" t="s">
        <v>1162</v>
      </c>
      <c r="I90" s="302" t="s">
        <v>1138</v>
      </c>
      <c r="J90" s="302">
        <v>50</v>
      </c>
      <c r="K90" s="316"/>
    </row>
    <row r="91" s="1" customFormat="1" ht="15" customHeight="1">
      <c r="B91" s="327"/>
      <c r="C91" s="302" t="s">
        <v>1163</v>
      </c>
      <c r="D91" s="302"/>
      <c r="E91" s="302"/>
      <c r="F91" s="325" t="s">
        <v>1142</v>
      </c>
      <c r="G91" s="326"/>
      <c r="H91" s="302" t="s">
        <v>1163</v>
      </c>
      <c r="I91" s="302" t="s">
        <v>1138</v>
      </c>
      <c r="J91" s="302">
        <v>50</v>
      </c>
      <c r="K91" s="316"/>
    </row>
    <row r="92" s="1" customFormat="1" ht="15" customHeight="1">
      <c r="B92" s="327"/>
      <c r="C92" s="302" t="s">
        <v>1164</v>
      </c>
      <c r="D92" s="302"/>
      <c r="E92" s="302"/>
      <c r="F92" s="325" t="s">
        <v>1142</v>
      </c>
      <c r="G92" s="326"/>
      <c r="H92" s="302" t="s">
        <v>1165</v>
      </c>
      <c r="I92" s="302" t="s">
        <v>1138</v>
      </c>
      <c r="J92" s="302">
        <v>255</v>
      </c>
      <c r="K92" s="316"/>
    </row>
    <row r="93" s="1" customFormat="1" ht="15" customHeight="1">
      <c r="B93" s="327"/>
      <c r="C93" s="302" t="s">
        <v>1166</v>
      </c>
      <c r="D93" s="302"/>
      <c r="E93" s="302"/>
      <c r="F93" s="325" t="s">
        <v>1136</v>
      </c>
      <c r="G93" s="326"/>
      <c r="H93" s="302" t="s">
        <v>1167</v>
      </c>
      <c r="I93" s="302" t="s">
        <v>1168</v>
      </c>
      <c r="J93" s="302"/>
      <c r="K93" s="316"/>
    </row>
    <row r="94" s="1" customFormat="1" ht="15" customHeight="1">
      <c r="B94" s="327"/>
      <c r="C94" s="302" t="s">
        <v>1169</v>
      </c>
      <c r="D94" s="302"/>
      <c r="E94" s="302"/>
      <c r="F94" s="325" t="s">
        <v>1136</v>
      </c>
      <c r="G94" s="326"/>
      <c r="H94" s="302" t="s">
        <v>1170</v>
      </c>
      <c r="I94" s="302" t="s">
        <v>1171</v>
      </c>
      <c r="J94" s="302"/>
      <c r="K94" s="316"/>
    </row>
    <row r="95" s="1" customFormat="1" ht="15" customHeight="1">
      <c r="B95" s="327"/>
      <c r="C95" s="302" t="s">
        <v>1172</v>
      </c>
      <c r="D95" s="302"/>
      <c r="E95" s="302"/>
      <c r="F95" s="325" t="s">
        <v>1136</v>
      </c>
      <c r="G95" s="326"/>
      <c r="H95" s="302" t="s">
        <v>1172</v>
      </c>
      <c r="I95" s="302" t="s">
        <v>1171</v>
      </c>
      <c r="J95" s="302"/>
      <c r="K95" s="316"/>
    </row>
    <row r="96" s="1" customFormat="1" ht="15" customHeight="1">
      <c r="B96" s="327"/>
      <c r="C96" s="302" t="s">
        <v>41</v>
      </c>
      <c r="D96" s="302"/>
      <c r="E96" s="302"/>
      <c r="F96" s="325" t="s">
        <v>1136</v>
      </c>
      <c r="G96" s="326"/>
      <c r="H96" s="302" t="s">
        <v>1173</v>
      </c>
      <c r="I96" s="302" t="s">
        <v>1171</v>
      </c>
      <c r="J96" s="302"/>
      <c r="K96" s="316"/>
    </row>
    <row r="97" s="1" customFormat="1" ht="15" customHeight="1">
      <c r="B97" s="327"/>
      <c r="C97" s="302" t="s">
        <v>51</v>
      </c>
      <c r="D97" s="302"/>
      <c r="E97" s="302"/>
      <c r="F97" s="325" t="s">
        <v>1136</v>
      </c>
      <c r="G97" s="326"/>
      <c r="H97" s="302" t="s">
        <v>1174</v>
      </c>
      <c r="I97" s="302" t="s">
        <v>1171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1175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1130</v>
      </c>
      <c r="D103" s="317"/>
      <c r="E103" s="317"/>
      <c r="F103" s="317" t="s">
        <v>1131</v>
      </c>
      <c r="G103" s="318"/>
      <c r="H103" s="317" t="s">
        <v>57</v>
      </c>
      <c r="I103" s="317" t="s">
        <v>60</v>
      </c>
      <c r="J103" s="317" t="s">
        <v>1132</v>
      </c>
      <c r="K103" s="316"/>
    </row>
    <row r="104" s="1" customFormat="1" ht="17.25" customHeight="1">
      <c r="B104" s="314"/>
      <c r="C104" s="319" t="s">
        <v>1133</v>
      </c>
      <c r="D104" s="319"/>
      <c r="E104" s="319"/>
      <c r="F104" s="320" t="s">
        <v>1134</v>
      </c>
      <c r="G104" s="321"/>
      <c r="H104" s="319"/>
      <c r="I104" s="319"/>
      <c r="J104" s="319" t="s">
        <v>1135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56</v>
      </c>
      <c r="D106" s="324"/>
      <c r="E106" s="324"/>
      <c r="F106" s="325" t="s">
        <v>1136</v>
      </c>
      <c r="G106" s="302"/>
      <c r="H106" s="302" t="s">
        <v>1176</v>
      </c>
      <c r="I106" s="302" t="s">
        <v>1138</v>
      </c>
      <c r="J106" s="302">
        <v>20</v>
      </c>
      <c r="K106" s="316"/>
    </row>
    <row r="107" s="1" customFormat="1" ht="15" customHeight="1">
      <c r="B107" s="314"/>
      <c r="C107" s="302" t="s">
        <v>1139</v>
      </c>
      <c r="D107" s="302"/>
      <c r="E107" s="302"/>
      <c r="F107" s="325" t="s">
        <v>1136</v>
      </c>
      <c r="G107" s="302"/>
      <c r="H107" s="302" t="s">
        <v>1176</v>
      </c>
      <c r="I107" s="302" t="s">
        <v>1138</v>
      </c>
      <c r="J107" s="302">
        <v>120</v>
      </c>
      <c r="K107" s="316"/>
    </row>
    <row r="108" s="1" customFormat="1" ht="15" customHeight="1">
      <c r="B108" s="327"/>
      <c r="C108" s="302" t="s">
        <v>1141</v>
      </c>
      <c r="D108" s="302"/>
      <c r="E108" s="302"/>
      <c r="F108" s="325" t="s">
        <v>1142</v>
      </c>
      <c r="G108" s="302"/>
      <c r="H108" s="302" t="s">
        <v>1176</v>
      </c>
      <c r="I108" s="302" t="s">
        <v>1138</v>
      </c>
      <c r="J108" s="302">
        <v>50</v>
      </c>
      <c r="K108" s="316"/>
    </row>
    <row r="109" s="1" customFormat="1" ht="15" customHeight="1">
      <c r="B109" s="327"/>
      <c r="C109" s="302" t="s">
        <v>1144</v>
      </c>
      <c r="D109" s="302"/>
      <c r="E109" s="302"/>
      <c r="F109" s="325" t="s">
        <v>1136</v>
      </c>
      <c r="G109" s="302"/>
      <c r="H109" s="302" t="s">
        <v>1176</v>
      </c>
      <c r="I109" s="302" t="s">
        <v>1146</v>
      </c>
      <c r="J109" s="302"/>
      <c r="K109" s="316"/>
    </row>
    <row r="110" s="1" customFormat="1" ht="15" customHeight="1">
      <c r="B110" s="327"/>
      <c r="C110" s="302" t="s">
        <v>1155</v>
      </c>
      <c r="D110" s="302"/>
      <c r="E110" s="302"/>
      <c r="F110" s="325" t="s">
        <v>1142</v>
      </c>
      <c r="G110" s="302"/>
      <c r="H110" s="302" t="s">
        <v>1176</v>
      </c>
      <c r="I110" s="302" t="s">
        <v>1138</v>
      </c>
      <c r="J110" s="302">
        <v>50</v>
      </c>
      <c r="K110" s="316"/>
    </row>
    <row r="111" s="1" customFormat="1" ht="15" customHeight="1">
      <c r="B111" s="327"/>
      <c r="C111" s="302" t="s">
        <v>1163</v>
      </c>
      <c r="D111" s="302"/>
      <c r="E111" s="302"/>
      <c r="F111" s="325" t="s">
        <v>1142</v>
      </c>
      <c r="G111" s="302"/>
      <c r="H111" s="302" t="s">
        <v>1176</v>
      </c>
      <c r="I111" s="302" t="s">
        <v>1138</v>
      </c>
      <c r="J111" s="302">
        <v>50</v>
      </c>
      <c r="K111" s="316"/>
    </row>
    <row r="112" s="1" customFormat="1" ht="15" customHeight="1">
      <c r="B112" s="327"/>
      <c r="C112" s="302" t="s">
        <v>1161</v>
      </c>
      <c r="D112" s="302"/>
      <c r="E112" s="302"/>
      <c r="F112" s="325" t="s">
        <v>1142</v>
      </c>
      <c r="G112" s="302"/>
      <c r="H112" s="302" t="s">
        <v>1176</v>
      </c>
      <c r="I112" s="302" t="s">
        <v>1138</v>
      </c>
      <c r="J112" s="302">
        <v>50</v>
      </c>
      <c r="K112" s="316"/>
    </row>
    <row r="113" s="1" customFormat="1" ht="15" customHeight="1">
      <c r="B113" s="327"/>
      <c r="C113" s="302" t="s">
        <v>56</v>
      </c>
      <c r="D113" s="302"/>
      <c r="E113" s="302"/>
      <c r="F113" s="325" t="s">
        <v>1136</v>
      </c>
      <c r="G113" s="302"/>
      <c r="H113" s="302" t="s">
        <v>1177</v>
      </c>
      <c r="I113" s="302" t="s">
        <v>1138</v>
      </c>
      <c r="J113" s="302">
        <v>20</v>
      </c>
      <c r="K113" s="316"/>
    </row>
    <row r="114" s="1" customFormat="1" ht="15" customHeight="1">
      <c r="B114" s="327"/>
      <c r="C114" s="302" t="s">
        <v>1178</v>
      </c>
      <c r="D114" s="302"/>
      <c r="E114" s="302"/>
      <c r="F114" s="325" t="s">
        <v>1136</v>
      </c>
      <c r="G114" s="302"/>
      <c r="H114" s="302" t="s">
        <v>1179</v>
      </c>
      <c r="I114" s="302" t="s">
        <v>1138</v>
      </c>
      <c r="J114" s="302">
        <v>120</v>
      </c>
      <c r="K114" s="316"/>
    </row>
    <row r="115" s="1" customFormat="1" ht="15" customHeight="1">
      <c r="B115" s="327"/>
      <c r="C115" s="302" t="s">
        <v>41</v>
      </c>
      <c r="D115" s="302"/>
      <c r="E115" s="302"/>
      <c r="F115" s="325" t="s">
        <v>1136</v>
      </c>
      <c r="G115" s="302"/>
      <c r="H115" s="302" t="s">
        <v>1180</v>
      </c>
      <c r="I115" s="302" t="s">
        <v>1171</v>
      </c>
      <c r="J115" s="302"/>
      <c r="K115" s="316"/>
    </row>
    <row r="116" s="1" customFormat="1" ht="15" customHeight="1">
      <c r="B116" s="327"/>
      <c r="C116" s="302" t="s">
        <v>51</v>
      </c>
      <c r="D116" s="302"/>
      <c r="E116" s="302"/>
      <c r="F116" s="325" t="s">
        <v>1136</v>
      </c>
      <c r="G116" s="302"/>
      <c r="H116" s="302" t="s">
        <v>1181</v>
      </c>
      <c r="I116" s="302" t="s">
        <v>1171</v>
      </c>
      <c r="J116" s="302"/>
      <c r="K116" s="316"/>
    </row>
    <row r="117" s="1" customFormat="1" ht="15" customHeight="1">
      <c r="B117" s="327"/>
      <c r="C117" s="302" t="s">
        <v>60</v>
      </c>
      <c r="D117" s="302"/>
      <c r="E117" s="302"/>
      <c r="F117" s="325" t="s">
        <v>1136</v>
      </c>
      <c r="G117" s="302"/>
      <c r="H117" s="302" t="s">
        <v>1182</v>
      </c>
      <c r="I117" s="302" t="s">
        <v>1183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1184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1130</v>
      </c>
      <c r="D123" s="317"/>
      <c r="E123" s="317"/>
      <c r="F123" s="317" t="s">
        <v>1131</v>
      </c>
      <c r="G123" s="318"/>
      <c r="H123" s="317" t="s">
        <v>57</v>
      </c>
      <c r="I123" s="317" t="s">
        <v>60</v>
      </c>
      <c r="J123" s="317" t="s">
        <v>1132</v>
      </c>
      <c r="K123" s="346"/>
    </row>
    <row r="124" s="1" customFormat="1" ht="17.25" customHeight="1">
      <c r="B124" s="345"/>
      <c r="C124" s="319" t="s">
        <v>1133</v>
      </c>
      <c r="D124" s="319"/>
      <c r="E124" s="319"/>
      <c r="F124" s="320" t="s">
        <v>1134</v>
      </c>
      <c r="G124" s="321"/>
      <c r="H124" s="319"/>
      <c r="I124" s="319"/>
      <c r="J124" s="319" t="s">
        <v>1135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1139</v>
      </c>
      <c r="D126" s="324"/>
      <c r="E126" s="324"/>
      <c r="F126" s="325" t="s">
        <v>1136</v>
      </c>
      <c r="G126" s="302"/>
      <c r="H126" s="302" t="s">
        <v>1176</v>
      </c>
      <c r="I126" s="302" t="s">
        <v>1138</v>
      </c>
      <c r="J126" s="302">
        <v>120</v>
      </c>
      <c r="K126" s="350"/>
    </row>
    <row r="127" s="1" customFormat="1" ht="15" customHeight="1">
      <c r="B127" s="347"/>
      <c r="C127" s="302" t="s">
        <v>1185</v>
      </c>
      <c r="D127" s="302"/>
      <c r="E127" s="302"/>
      <c r="F127" s="325" t="s">
        <v>1136</v>
      </c>
      <c r="G127" s="302"/>
      <c r="H127" s="302" t="s">
        <v>1186</v>
      </c>
      <c r="I127" s="302" t="s">
        <v>1138</v>
      </c>
      <c r="J127" s="302" t="s">
        <v>1187</v>
      </c>
      <c r="K127" s="350"/>
    </row>
    <row r="128" s="1" customFormat="1" ht="15" customHeight="1">
      <c r="B128" s="347"/>
      <c r="C128" s="302" t="s">
        <v>1084</v>
      </c>
      <c r="D128" s="302"/>
      <c r="E128" s="302"/>
      <c r="F128" s="325" t="s">
        <v>1136</v>
      </c>
      <c r="G128" s="302"/>
      <c r="H128" s="302" t="s">
        <v>1188</v>
      </c>
      <c r="I128" s="302" t="s">
        <v>1138</v>
      </c>
      <c r="J128" s="302" t="s">
        <v>1187</v>
      </c>
      <c r="K128" s="350"/>
    </row>
    <row r="129" s="1" customFormat="1" ht="15" customHeight="1">
      <c r="B129" s="347"/>
      <c r="C129" s="302" t="s">
        <v>1147</v>
      </c>
      <c r="D129" s="302"/>
      <c r="E129" s="302"/>
      <c r="F129" s="325" t="s">
        <v>1142</v>
      </c>
      <c r="G129" s="302"/>
      <c r="H129" s="302" t="s">
        <v>1148</v>
      </c>
      <c r="I129" s="302" t="s">
        <v>1138</v>
      </c>
      <c r="J129" s="302">
        <v>15</v>
      </c>
      <c r="K129" s="350"/>
    </row>
    <row r="130" s="1" customFormat="1" ht="15" customHeight="1">
      <c r="B130" s="347"/>
      <c r="C130" s="328" t="s">
        <v>1149</v>
      </c>
      <c r="D130" s="328"/>
      <c r="E130" s="328"/>
      <c r="F130" s="329" t="s">
        <v>1142</v>
      </c>
      <c r="G130" s="328"/>
      <c r="H130" s="328" t="s">
        <v>1150</v>
      </c>
      <c r="I130" s="328" t="s">
        <v>1138</v>
      </c>
      <c r="J130" s="328">
        <v>15</v>
      </c>
      <c r="K130" s="350"/>
    </row>
    <row r="131" s="1" customFormat="1" ht="15" customHeight="1">
      <c r="B131" s="347"/>
      <c r="C131" s="328" t="s">
        <v>1151</v>
      </c>
      <c r="D131" s="328"/>
      <c r="E131" s="328"/>
      <c r="F131" s="329" t="s">
        <v>1142</v>
      </c>
      <c r="G131" s="328"/>
      <c r="H131" s="328" t="s">
        <v>1152</v>
      </c>
      <c r="I131" s="328" t="s">
        <v>1138</v>
      </c>
      <c r="J131" s="328">
        <v>20</v>
      </c>
      <c r="K131" s="350"/>
    </row>
    <row r="132" s="1" customFormat="1" ht="15" customHeight="1">
      <c r="B132" s="347"/>
      <c r="C132" s="328" t="s">
        <v>1153</v>
      </c>
      <c r="D132" s="328"/>
      <c r="E132" s="328"/>
      <c r="F132" s="329" t="s">
        <v>1142</v>
      </c>
      <c r="G132" s="328"/>
      <c r="H132" s="328" t="s">
        <v>1154</v>
      </c>
      <c r="I132" s="328" t="s">
        <v>1138</v>
      </c>
      <c r="J132" s="328">
        <v>20</v>
      </c>
      <c r="K132" s="350"/>
    </row>
    <row r="133" s="1" customFormat="1" ht="15" customHeight="1">
      <c r="B133" s="347"/>
      <c r="C133" s="302" t="s">
        <v>1141</v>
      </c>
      <c r="D133" s="302"/>
      <c r="E133" s="302"/>
      <c r="F133" s="325" t="s">
        <v>1142</v>
      </c>
      <c r="G133" s="302"/>
      <c r="H133" s="302" t="s">
        <v>1176</v>
      </c>
      <c r="I133" s="302" t="s">
        <v>1138</v>
      </c>
      <c r="J133" s="302">
        <v>50</v>
      </c>
      <c r="K133" s="350"/>
    </row>
    <row r="134" s="1" customFormat="1" ht="15" customHeight="1">
      <c r="B134" s="347"/>
      <c r="C134" s="302" t="s">
        <v>1155</v>
      </c>
      <c r="D134" s="302"/>
      <c r="E134" s="302"/>
      <c r="F134" s="325" t="s">
        <v>1142</v>
      </c>
      <c r="G134" s="302"/>
      <c r="H134" s="302" t="s">
        <v>1176</v>
      </c>
      <c r="I134" s="302" t="s">
        <v>1138</v>
      </c>
      <c r="J134" s="302">
        <v>50</v>
      </c>
      <c r="K134" s="350"/>
    </row>
    <row r="135" s="1" customFormat="1" ht="15" customHeight="1">
      <c r="B135" s="347"/>
      <c r="C135" s="302" t="s">
        <v>1161</v>
      </c>
      <c r="D135" s="302"/>
      <c r="E135" s="302"/>
      <c r="F135" s="325" t="s">
        <v>1142</v>
      </c>
      <c r="G135" s="302"/>
      <c r="H135" s="302" t="s">
        <v>1176</v>
      </c>
      <c r="I135" s="302" t="s">
        <v>1138</v>
      </c>
      <c r="J135" s="302">
        <v>50</v>
      </c>
      <c r="K135" s="350"/>
    </row>
    <row r="136" s="1" customFormat="1" ht="15" customHeight="1">
      <c r="B136" s="347"/>
      <c r="C136" s="302" t="s">
        <v>1163</v>
      </c>
      <c r="D136" s="302"/>
      <c r="E136" s="302"/>
      <c r="F136" s="325" t="s">
        <v>1142</v>
      </c>
      <c r="G136" s="302"/>
      <c r="H136" s="302" t="s">
        <v>1176</v>
      </c>
      <c r="I136" s="302" t="s">
        <v>1138</v>
      </c>
      <c r="J136" s="302">
        <v>50</v>
      </c>
      <c r="K136" s="350"/>
    </row>
    <row r="137" s="1" customFormat="1" ht="15" customHeight="1">
      <c r="B137" s="347"/>
      <c r="C137" s="302" t="s">
        <v>1164</v>
      </c>
      <c r="D137" s="302"/>
      <c r="E137" s="302"/>
      <c r="F137" s="325" t="s">
        <v>1142</v>
      </c>
      <c r="G137" s="302"/>
      <c r="H137" s="302" t="s">
        <v>1189</v>
      </c>
      <c r="I137" s="302" t="s">
        <v>1138</v>
      </c>
      <c r="J137" s="302">
        <v>255</v>
      </c>
      <c r="K137" s="350"/>
    </row>
    <row r="138" s="1" customFormat="1" ht="15" customHeight="1">
      <c r="B138" s="347"/>
      <c r="C138" s="302" t="s">
        <v>1166</v>
      </c>
      <c r="D138" s="302"/>
      <c r="E138" s="302"/>
      <c r="F138" s="325" t="s">
        <v>1136</v>
      </c>
      <c r="G138" s="302"/>
      <c r="H138" s="302" t="s">
        <v>1190</v>
      </c>
      <c r="I138" s="302" t="s">
        <v>1168</v>
      </c>
      <c r="J138" s="302"/>
      <c r="K138" s="350"/>
    </row>
    <row r="139" s="1" customFormat="1" ht="15" customHeight="1">
      <c r="B139" s="347"/>
      <c r="C139" s="302" t="s">
        <v>1169</v>
      </c>
      <c r="D139" s="302"/>
      <c r="E139" s="302"/>
      <c r="F139" s="325" t="s">
        <v>1136</v>
      </c>
      <c r="G139" s="302"/>
      <c r="H139" s="302" t="s">
        <v>1191</v>
      </c>
      <c r="I139" s="302" t="s">
        <v>1171</v>
      </c>
      <c r="J139" s="302"/>
      <c r="K139" s="350"/>
    </row>
    <row r="140" s="1" customFormat="1" ht="15" customHeight="1">
      <c r="B140" s="347"/>
      <c r="C140" s="302" t="s">
        <v>1172</v>
      </c>
      <c r="D140" s="302"/>
      <c r="E140" s="302"/>
      <c r="F140" s="325" t="s">
        <v>1136</v>
      </c>
      <c r="G140" s="302"/>
      <c r="H140" s="302" t="s">
        <v>1172</v>
      </c>
      <c r="I140" s="302" t="s">
        <v>1171</v>
      </c>
      <c r="J140" s="302"/>
      <c r="K140" s="350"/>
    </row>
    <row r="141" s="1" customFormat="1" ht="15" customHeight="1">
      <c r="B141" s="347"/>
      <c r="C141" s="302" t="s">
        <v>41</v>
      </c>
      <c r="D141" s="302"/>
      <c r="E141" s="302"/>
      <c r="F141" s="325" t="s">
        <v>1136</v>
      </c>
      <c r="G141" s="302"/>
      <c r="H141" s="302" t="s">
        <v>1192</v>
      </c>
      <c r="I141" s="302" t="s">
        <v>1171</v>
      </c>
      <c r="J141" s="302"/>
      <c r="K141" s="350"/>
    </row>
    <row r="142" s="1" customFormat="1" ht="15" customHeight="1">
      <c r="B142" s="347"/>
      <c r="C142" s="302" t="s">
        <v>1193</v>
      </c>
      <c r="D142" s="302"/>
      <c r="E142" s="302"/>
      <c r="F142" s="325" t="s">
        <v>1136</v>
      </c>
      <c r="G142" s="302"/>
      <c r="H142" s="302" t="s">
        <v>1194</v>
      </c>
      <c r="I142" s="302" t="s">
        <v>1171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1195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1130</v>
      </c>
      <c r="D148" s="317"/>
      <c r="E148" s="317"/>
      <c r="F148" s="317" t="s">
        <v>1131</v>
      </c>
      <c r="G148" s="318"/>
      <c r="H148" s="317" t="s">
        <v>57</v>
      </c>
      <c r="I148" s="317" t="s">
        <v>60</v>
      </c>
      <c r="J148" s="317" t="s">
        <v>1132</v>
      </c>
      <c r="K148" s="316"/>
    </row>
    <row r="149" s="1" customFormat="1" ht="17.25" customHeight="1">
      <c r="B149" s="314"/>
      <c r="C149" s="319" t="s">
        <v>1133</v>
      </c>
      <c r="D149" s="319"/>
      <c r="E149" s="319"/>
      <c r="F149" s="320" t="s">
        <v>1134</v>
      </c>
      <c r="G149" s="321"/>
      <c r="H149" s="319"/>
      <c r="I149" s="319"/>
      <c r="J149" s="319" t="s">
        <v>1135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1139</v>
      </c>
      <c r="D151" s="302"/>
      <c r="E151" s="302"/>
      <c r="F151" s="355" t="s">
        <v>1136</v>
      </c>
      <c r="G151" s="302"/>
      <c r="H151" s="354" t="s">
        <v>1176</v>
      </c>
      <c r="I151" s="354" t="s">
        <v>1138</v>
      </c>
      <c r="J151" s="354">
        <v>120</v>
      </c>
      <c r="K151" s="350"/>
    </row>
    <row r="152" s="1" customFormat="1" ht="15" customHeight="1">
      <c r="B152" s="327"/>
      <c r="C152" s="354" t="s">
        <v>1185</v>
      </c>
      <c r="D152" s="302"/>
      <c r="E152" s="302"/>
      <c r="F152" s="355" t="s">
        <v>1136</v>
      </c>
      <c r="G152" s="302"/>
      <c r="H152" s="354" t="s">
        <v>1196</v>
      </c>
      <c r="I152" s="354" t="s">
        <v>1138</v>
      </c>
      <c r="J152" s="354" t="s">
        <v>1187</v>
      </c>
      <c r="K152" s="350"/>
    </row>
    <row r="153" s="1" customFormat="1" ht="15" customHeight="1">
      <c r="B153" s="327"/>
      <c r="C153" s="354" t="s">
        <v>1084</v>
      </c>
      <c r="D153" s="302"/>
      <c r="E153" s="302"/>
      <c r="F153" s="355" t="s">
        <v>1136</v>
      </c>
      <c r="G153" s="302"/>
      <c r="H153" s="354" t="s">
        <v>1197</v>
      </c>
      <c r="I153" s="354" t="s">
        <v>1138</v>
      </c>
      <c r="J153" s="354" t="s">
        <v>1187</v>
      </c>
      <c r="K153" s="350"/>
    </row>
    <row r="154" s="1" customFormat="1" ht="15" customHeight="1">
      <c r="B154" s="327"/>
      <c r="C154" s="354" t="s">
        <v>1141</v>
      </c>
      <c r="D154" s="302"/>
      <c r="E154" s="302"/>
      <c r="F154" s="355" t="s">
        <v>1142</v>
      </c>
      <c r="G154" s="302"/>
      <c r="H154" s="354" t="s">
        <v>1176</v>
      </c>
      <c r="I154" s="354" t="s">
        <v>1138</v>
      </c>
      <c r="J154" s="354">
        <v>50</v>
      </c>
      <c r="K154" s="350"/>
    </row>
    <row r="155" s="1" customFormat="1" ht="15" customHeight="1">
      <c r="B155" s="327"/>
      <c r="C155" s="354" t="s">
        <v>1144</v>
      </c>
      <c r="D155" s="302"/>
      <c r="E155" s="302"/>
      <c r="F155" s="355" t="s">
        <v>1136</v>
      </c>
      <c r="G155" s="302"/>
      <c r="H155" s="354" t="s">
        <v>1176</v>
      </c>
      <c r="I155" s="354" t="s">
        <v>1146</v>
      </c>
      <c r="J155" s="354"/>
      <c r="K155" s="350"/>
    </row>
    <row r="156" s="1" customFormat="1" ht="15" customHeight="1">
      <c r="B156" s="327"/>
      <c r="C156" s="354" t="s">
        <v>1155</v>
      </c>
      <c r="D156" s="302"/>
      <c r="E156" s="302"/>
      <c r="F156" s="355" t="s">
        <v>1142</v>
      </c>
      <c r="G156" s="302"/>
      <c r="H156" s="354" t="s">
        <v>1176</v>
      </c>
      <c r="I156" s="354" t="s">
        <v>1138</v>
      </c>
      <c r="J156" s="354">
        <v>50</v>
      </c>
      <c r="K156" s="350"/>
    </row>
    <row r="157" s="1" customFormat="1" ht="15" customHeight="1">
      <c r="B157" s="327"/>
      <c r="C157" s="354" t="s">
        <v>1163</v>
      </c>
      <c r="D157" s="302"/>
      <c r="E157" s="302"/>
      <c r="F157" s="355" t="s">
        <v>1142</v>
      </c>
      <c r="G157" s="302"/>
      <c r="H157" s="354" t="s">
        <v>1176</v>
      </c>
      <c r="I157" s="354" t="s">
        <v>1138</v>
      </c>
      <c r="J157" s="354">
        <v>50</v>
      </c>
      <c r="K157" s="350"/>
    </row>
    <row r="158" s="1" customFormat="1" ht="15" customHeight="1">
      <c r="B158" s="327"/>
      <c r="C158" s="354" t="s">
        <v>1161</v>
      </c>
      <c r="D158" s="302"/>
      <c r="E158" s="302"/>
      <c r="F158" s="355" t="s">
        <v>1142</v>
      </c>
      <c r="G158" s="302"/>
      <c r="H158" s="354" t="s">
        <v>1176</v>
      </c>
      <c r="I158" s="354" t="s">
        <v>1138</v>
      </c>
      <c r="J158" s="354">
        <v>50</v>
      </c>
      <c r="K158" s="350"/>
    </row>
    <row r="159" s="1" customFormat="1" ht="15" customHeight="1">
      <c r="B159" s="327"/>
      <c r="C159" s="354" t="s">
        <v>96</v>
      </c>
      <c r="D159" s="302"/>
      <c r="E159" s="302"/>
      <c r="F159" s="355" t="s">
        <v>1136</v>
      </c>
      <c r="G159" s="302"/>
      <c r="H159" s="354" t="s">
        <v>1198</v>
      </c>
      <c r="I159" s="354" t="s">
        <v>1138</v>
      </c>
      <c r="J159" s="354" t="s">
        <v>1199</v>
      </c>
      <c r="K159" s="350"/>
    </row>
    <row r="160" s="1" customFormat="1" ht="15" customHeight="1">
      <c r="B160" s="327"/>
      <c r="C160" s="354" t="s">
        <v>1200</v>
      </c>
      <c r="D160" s="302"/>
      <c r="E160" s="302"/>
      <c r="F160" s="355" t="s">
        <v>1136</v>
      </c>
      <c r="G160" s="302"/>
      <c r="H160" s="354" t="s">
        <v>1201</v>
      </c>
      <c r="I160" s="354" t="s">
        <v>1171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1202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1130</v>
      </c>
      <c r="D166" s="317"/>
      <c r="E166" s="317"/>
      <c r="F166" s="317" t="s">
        <v>1131</v>
      </c>
      <c r="G166" s="359"/>
      <c r="H166" s="360" t="s">
        <v>57</v>
      </c>
      <c r="I166" s="360" t="s">
        <v>60</v>
      </c>
      <c r="J166" s="317" t="s">
        <v>1132</v>
      </c>
      <c r="K166" s="294"/>
    </row>
    <row r="167" s="1" customFormat="1" ht="17.25" customHeight="1">
      <c r="B167" s="295"/>
      <c r="C167" s="319" t="s">
        <v>1133</v>
      </c>
      <c r="D167" s="319"/>
      <c r="E167" s="319"/>
      <c r="F167" s="320" t="s">
        <v>1134</v>
      </c>
      <c r="G167" s="361"/>
      <c r="H167" s="362"/>
      <c r="I167" s="362"/>
      <c r="J167" s="319" t="s">
        <v>1135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1139</v>
      </c>
      <c r="D169" s="302"/>
      <c r="E169" s="302"/>
      <c r="F169" s="325" t="s">
        <v>1136</v>
      </c>
      <c r="G169" s="302"/>
      <c r="H169" s="302" t="s">
        <v>1176</v>
      </c>
      <c r="I169" s="302" t="s">
        <v>1138</v>
      </c>
      <c r="J169" s="302">
        <v>120</v>
      </c>
      <c r="K169" s="350"/>
    </row>
    <row r="170" s="1" customFormat="1" ht="15" customHeight="1">
      <c r="B170" s="327"/>
      <c r="C170" s="302" t="s">
        <v>1185</v>
      </c>
      <c r="D170" s="302"/>
      <c r="E170" s="302"/>
      <c r="F170" s="325" t="s">
        <v>1136</v>
      </c>
      <c r="G170" s="302"/>
      <c r="H170" s="302" t="s">
        <v>1186</v>
      </c>
      <c r="I170" s="302" t="s">
        <v>1138</v>
      </c>
      <c r="J170" s="302" t="s">
        <v>1187</v>
      </c>
      <c r="K170" s="350"/>
    </row>
    <row r="171" s="1" customFormat="1" ht="15" customHeight="1">
      <c r="B171" s="327"/>
      <c r="C171" s="302" t="s">
        <v>1084</v>
      </c>
      <c r="D171" s="302"/>
      <c r="E171" s="302"/>
      <c r="F171" s="325" t="s">
        <v>1136</v>
      </c>
      <c r="G171" s="302"/>
      <c r="H171" s="302" t="s">
        <v>1203</v>
      </c>
      <c r="I171" s="302" t="s">
        <v>1138</v>
      </c>
      <c r="J171" s="302" t="s">
        <v>1187</v>
      </c>
      <c r="K171" s="350"/>
    </row>
    <row r="172" s="1" customFormat="1" ht="15" customHeight="1">
      <c r="B172" s="327"/>
      <c r="C172" s="302" t="s">
        <v>1141</v>
      </c>
      <c r="D172" s="302"/>
      <c r="E172" s="302"/>
      <c r="F172" s="325" t="s">
        <v>1142</v>
      </c>
      <c r="G172" s="302"/>
      <c r="H172" s="302" t="s">
        <v>1203</v>
      </c>
      <c r="I172" s="302" t="s">
        <v>1138</v>
      </c>
      <c r="J172" s="302">
        <v>50</v>
      </c>
      <c r="K172" s="350"/>
    </row>
    <row r="173" s="1" customFormat="1" ht="15" customHeight="1">
      <c r="B173" s="327"/>
      <c r="C173" s="302" t="s">
        <v>1144</v>
      </c>
      <c r="D173" s="302"/>
      <c r="E173" s="302"/>
      <c r="F173" s="325" t="s">
        <v>1136</v>
      </c>
      <c r="G173" s="302"/>
      <c r="H173" s="302" t="s">
        <v>1203</v>
      </c>
      <c r="I173" s="302" t="s">
        <v>1146</v>
      </c>
      <c r="J173" s="302"/>
      <c r="K173" s="350"/>
    </row>
    <row r="174" s="1" customFormat="1" ht="15" customHeight="1">
      <c r="B174" s="327"/>
      <c r="C174" s="302" t="s">
        <v>1155</v>
      </c>
      <c r="D174" s="302"/>
      <c r="E174" s="302"/>
      <c r="F174" s="325" t="s">
        <v>1142</v>
      </c>
      <c r="G174" s="302"/>
      <c r="H174" s="302" t="s">
        <v>1203</v>
      </c>
      <c r="I174" s="302" t="s">
        <v>1138</v>
      </c>
      <c r="J174" s="302">
        <v>50</v>
      </c>
      <c r="K174" s="350"/>
    </row>
    <row r="175" s="1" customFormat="1" ht="15" customHeight="1">
      <c r="B175" s="327"/>
      <c r="C175" s="302" t="s">
        <v>1163</v>
      </c>
      <c r="D175" s="302"/>
      <c r="E175" s="302"/>
      <c r="F175" s="325" t="s">
        <v>1142</v>
      </c>
      <c r="G175" s="302"/>
      <c r="H175" s="302" t="s">
        <v>1203</v>
      </c>
      <c r="I175" s="302" t="s">
        <v>1138</v>
      </c>
      <c r="J175" s="302">
        <v>50</v>
      </c>
      <c r="K175" s="350"/>
    </row>
    <row r="176" s="1" customFormat="1" ht="15" customHeight="1">
      <c r="B176" s="327"/>
      <c r="C176" s="302" t="s">
        <v>1161</v>
      </c>
      <c r="D176" s="302"/>
      <c r="E176" s="302"/>
      <c r="F176" s="325" t="s">
        <v>1142</v>
      </c>
      <c r="G176" s="302"/>
      <c r="H176" s="302" t="s">
        <v>1203</v>
      </c>
      <c r="I176" s="302" t="s">
        <v>1138</v>
      </c>
      <c r="J176" s="302">
        <v>50</v>
      </c>
      <c r="K176" s="350"/>
    </row>
    <row r="177" s="1" customFormat="1" ht="15" customHeight="1">
      <c r="B177" s="327"/>
      <c r="C177" s="302" t="s">
        <v>116</v>
      </c>
      <c r="D177" s="302"/>
      <c r="E177" s="302"/>
      <c r="F177" s="325" t="s">
        <v>1136</v>
      </c>
      <c r="G177" s="302"/>
      <c r="H177" s="302" t="s">
        <v>1204</v>
      </c>
      <c r="I177" s="302" t="s">
        <v>1205</v>
      </c>
      <c r="J177" s="302"/>
      <c r="K177" s="350"/>
    </row>
    <row r="178" s="1" customFormat="1" ht="15" customHeight="1">
      <c r="B178" s="327"/>
      <c r="C178" s="302" t="s">
        <v>60</v>
      </c>
      <c r="D178" s="302"/>
      <c r="E178" s="302"/>
      <c r="F178" s="325" t="s">
        <v>1136</v>
      </c>
      <c r="G178" s="302"/>
      <c r="H178" s="302" t="s">
        <v>1206</v>
      </c>
      <c r="I178" s="302" t="s">
        <v>1207</v>
      </c>
      <c r="J178" s="302">
        <v>1</v>
      </c>
      <c r="K178" s="350"/>
    </row>
    <row r="179" s="1" customFormat="1" ht="15" customHeight="1">
      <c r="B179" s="327"/>
      <c r="C179" s="302" t="s">
        <v>56</v>
      </c>
      <c r="D179" s="302"/>
      <c r="E179" s="302"/>
      <c r="F179" s="325" t="s">
        <v>1136</v>
      </c>
      <c r="G179" s="302"/>
      <c r="H179" s="302" t="s">
        <v>1208</v>
      </c>
      <c r="I179" s="302" t="s">
        <v>1138</v>
      </c>
      <c r="J179" s="302">
        <v>20</v>
      </c>
      <c r="K179" s="350"/>
    </row>
    <row r="180" s="1" customFormat="1" ht="15" customHeight="1">
      <c r="B180" s="327"/>
      <c r="C180" s="302" t="s">
        <v>57</v>
      </c>
      <c r="D180" s="302"/>
      <c r="E180" s="302"/>
      <c r="F180" s="325" t="s">
        <v>1136</v>
      </c>
      <c r="G180" s="302"/>
      <c r="H180" s="302" t="s">
        <v>1209</v>
      </c>
      <c r="I180" s="302" t="s">
        <v>1138</v>
      </c>
      <c r="J180" s="302">
        <v>255</v>
      </c>
      <c r="K180" s="350"/>
    </row>
    <row r="181" s="1" customFormat="1" ht="15" customHeight="1">
      <c r="B181" s="327"/>
      <c r="C181" s="302" t="s">
        <v>117</v>
      </c>
      <c r="D181" s="302"/>
      <c r="E181" s="302"/>
      <c r="F181" s="325" t="s">
        <v>1136</v>
      </c>
      <c r="G181" s="302"/>
      <c r="H181" s="302" t="s">
        <v>1100</v>
      </c>
      <c r="I181" s="302" t="s">
        <v>1138</v>
      </c>
      <c r="J181" s="302">
        <v>10</v>
      </c>
      <c r="K181" s="350"/>
    </row>
    <row r="182" s="1" customFormat="1" ht="15" customHeight="1">
      <c r="B182" s="327"/>
      <c r="C182" s="302" t="s">
        <v>118</v>
      </c>
      <c r="D182" s="302"/>
      <c r="E182" s="302"/>
      <c r="F182" s="325" t="s">
        <v>1136</v>
      </c>
      <c r="G182" s="302"/>
      <c r="H182" s="302" t="s">
        <v>1210</v>
      </c>
      <c r="I182" s="302" t="s">
        <v>1171</v>
      </c>
      <c r="J182" s="302"/>
      <c r="K182" s="350"/>
    </row>
    <row r="183" s="1" customFormat="1" ht="15" customHeight="1">
      <c r="B183" s="327"/>
      <c r="C183" s="302" t="s">
        <v>1211</v>
      </c>
      <c r="D183" s="302"/>
      <c r="E183" s="302"/>
      <c r="F183" s="325" t="s">
        <v>1136</v>
      </c>
      <c r="G183" s="302"/>
      <c r="H183" s="302" t="s">
        <v>1212</v>
      </c>
      <c r="I183" s="302" t="s">
        <v>1171</v>
      </c>
      <c r="J183" s="302"/>
      <c r="K183" s="350"/>
    </row>
    <row r="184" s="1" customFormat="1" ht="15" customHeight="1">
      <c r="B184" s="327"/>
      <c r="C184" s="302" t="s">
        <v>1200</v>
      </c>
      <c r="D184" s="302"/>
      <c r="E184" s="302"/>
      <c r="F184" s="325" t="s">
        <v>1136</v>
      </c>
      <c r="G184" s="302"/>
      <c r="H184" s="302" t="s">
        <v>1213</v>
      </c>
      <c r="I184" s="302" t="s">
        <v>1171</v>
      </c>
      <c r="J184" s="302"/>
      <c r="K184" s="350"/>
    </row>
    <row r="185" s="1" customFormat="1" ht="15" customHeight="1">
      <c r="B185" s="327"/>
      <c r="C185" s="302" t="s">
        <v>120</v>
      </c>
      <c r="D185" s="302"/>
      <c r="E185" s="302"/>
      <c r="F185" s="325" t="s">
        <v>1142</v>
      </c>
      <c r="G185" s="302"/>
      <c r="H185" s="302" t="s">
        <v>1214</v>
      </c>
      <c r="I185" s="302" t="s">
        <v>1138</v>
      </c>
      <c r="J185" s="302">
        <v>50</v>
      </c>
      <c r="K185" s="350"/>
    </row>
    <row r="186" s="1" customFormat="1" ht="15" customHeight="1">
      <c r="B186" s="327"/>
      <c r="C186" s="302" t="s">
        <v>1215</v>
      </c>
      <c r="D186" s="302"/>
      <c r="E186" s="302"/>
      <c r="F186" s="325" t="s">
        <v>1142</v>
      </c>
      <c r="G186" s="302"/>
      <c r="H186" s="302" t="s">
        <v>1216</v>
      </c>
      <c r="I186" s="302" t="s">
        <v>1217</v>
      </c>
      <c r="J186" s="302"/>
      <c r="K186" s="350"/>
    </row>
    <row r="187" s="1" customFormat="1" ht="15" customHeight="1">
      <c r="B187" s="327"/>
      <c r="C187" s="302" t="s">
        <v>1218</v>
      </c>
      <c r="D187" s="302"/>
      <c r="E187" s="302"/>
      <c r="F187" s="325" t="s">
        <v>1142</v>
      </c>
      <c r="G187" s="302"/>
      <c r="H187" s="302" t="s">
        <v>1219</v>
      </c>
      <c r="I187" s="302" t="s">
        <v>1217</v>
      </c>
      <c r="J187" s="302"/>
      <c r="K187" s="350"/>
    </row>
    <row r="188" s="1" customFormat="1" ht="15" customHeight="1">
      <c r="B188" s="327"/>
      <c r="C188" s="302" t="s">
        <v>1220</v>
      </c>
      <c r="D188" s="302"/>
      <c r="E188" s="302"/>
      <c r="F188" s="325" t="s">
        <v>1142</v>
      </c>
      <c r="G188" s="302"/>
      <c r="H188" s="302" t="s">
        <v>1221</v>
      </c>
      <c r="I188" s="302" t="s">
        <v>1217</v>
      </c>
      <c r="J188" s="302"/>
      <c r="K188" s="350"/>
    </row>
    <row r="189" s="1" customFormat="1" ht="15" customHeight="1">
      <c r="B189" s="327"/>
      <c r="C189" s="363" t="s">
        <v>1222</v>
      </c>
      <c r="D189" s="302"/>
      <c r="E189" s="302"/>
      <c r="F189" s="325" t="s">
        <v>1142</v>
      </c>
      <c r="G189" s="302"/>
      <c r="H189" s="302" t="s">
        <v>1223</v>
      </c>
      <c r="I189" s="302" t="s">
        <v>1224</v>
      </c>
      <c r="J189" s="364" t="s">
        <v>1225</v>
      </c>
      <c r="K189" s="350"/>
    </row>
    <row r="190" s="18" customFormat="1" ht="15" customHeight="1">
      <c r="B190" s="365"/>
      <c r="C190" s="366" t="s">
        <v>1226</v>
      </c>
      <c r="D190" s="367"/>
      <c r="E190" s="367"/>
      <c r="F190" s="368" t="s">
        <v>1142</v>
      </c>
      <c r="G190" s="367"/>
      <c r="H190" s="367" t="s">
        <v>1227</v>
      </c>
      <c r="I190" s="367" t="s">
        <v>1224</v>
      </c>
      <c r="J190" s="369" t="s">
        <v>1225</v>
      </c>
      <c r="K190" s="370"/>
    </row>
    <row r="191" s="1" customFormat="1" ht="15" customHeight="1">
      <c r="B191" s="327"/>
      <c r="C191" s="363" t="s">
        <v>45</v>
      </c>
      <c r="D191" s="302"/>
      <c r="E191" s="302"/>
      <c r="F191" s="325" t="s">
        <v>1136</v>
      </c>
      <c r="G191" s="302"/>
      <c r="H191" s="299" t="s">
        <v>1228</v>
      </c>
      <c r="I191" s="302" t="s">
        <v>1229</v>
      </c>
      <c r="J191" s="302"/>
      <c r="K191" s="350"/>
    </row>
    <row r="192" s="1" customFormat="1" ht="15" customHeight="1">
      <c r="B192" s="327"/>
      <c r="C192" s="363" t="s">
        <v>1230</v>
      </c>
      <c r="D192" s="302"/>
      <c r="E192" s="302"/>
      <c r="F192" s="325" t="s">
        <v>1136</v>
      </c>
      <c r="G192" s="302"/>
      <c r="H192" s="302" t="s">
        <v>1231</v>
      </c>
      <c r="I192" s="302" t="s">
        <v>1171</v>
      </c>
      <c r="J192" s="302"/>
      <c r="K192" s="350"/>
    </row>
    <row r="193" s="1" customFormat="1" ht="15" customHeight="1">
      <c r="B193" s="327"/>
      <c r="C193" s="363" t="s">
        <v>1232</v>
      </c>
      <c r="D193" s="302"/>
      <c r="E193" s="302"/>
      <c r="F193" s="325" t="s">
        <v>1136</v>
      </c>
      <c r="G193" s="302"/>
      <c r="H193" s="302" t="s">
        <v>1233</v>
      </c>
      <c r="I193" s="302" t="s">
        <v>1171</v>
      </c>
      <c r="J193" s="302"/>
      <c r="K193" s="350"/>
    </row>
    <row r="194" s="1" customFormat="1" ht="15" customHeight="1">
      <c r="B194" s="327"/>
      <c r="C194" s="363" t="s">
        <v>1234</v>
      </c>
      <c r="D194" s="302"/>
      <c r="E194" s="302"/>
      <c r="F194" s="325" t="s">
        <v>1142</v>
      </c>
      <c r="G194" s="302"/>
      <c r="H194" s="302" t="s">
        <v>1235</v>
      </c>
      <c r="I194" s="302" t="s">
        <v>1171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1236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1237</v>
      </c>
      <c r="D201" s="372"/>
      <c r="E201" s="372"/>
      <c r="F201" s="372" t="s">
        <v>1238</v>
      </c>
      <c r="G201" s="373"/>
      <c r="H201" s="372" t="s">
        <v>1239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1229</v>
      </c>
      <c r="D203" s="302"/>
      <c r="E203" s="302"/>
      <c r="F203" s="325" t="s">
        <v>46</v>
      </c>
      <c r="G203" s="302"/>
      <c r="H203" s="302" t="s">
        <v>1240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47</v>
      </c>
      <c r="G204" s="302"/>
      <c r="H204" s="302" t="s">
        <v>1241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50</v>
      </c>
      <c r="G205" s="302"/>
      <c r="H205" s="302" t="s">
        <v>1242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48</v>
      </c>
      <c r="G206" s="302"/>
      <c r="H206" s="302" t="s">
        <v>1243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49</v>
      </c>
      <c r="G207" s="302"/>
      <c r="H207" s="302" t="s">
        <v>1244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1183</v>
      </c>
      <c r="D209" s="302"/>
      <c r="E209" s="302"/>
      <c r="F209" s="325" t="s">
        <v>82</v>
      </c>
      <c r="G209" s="302"/>
      <c r="H209" s="302" t="s">
        <v>1245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1078</v>
      </c>
      <c r="G210" s="302"/>
      <c r="H210" s="302" t="s">
        <v>1079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1076</v>
      </c>
      <c r="G211" s="302"/>
      <c r="H211" s="302" t="s">
        <v>1246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1080</v>
      </c>
      <c r="G212" s="363"/>
      <c r="H212" s="354" t="s">
        <v>1081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1082</v>
      </c>
      <c r="G213" s="363"/>
      <c r="H213" s="354" t="s">
        <v>1247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1207</v>
      </c>
      <c r="D215" s="302"/>
      <c r="E215" s="302"/>
      <c r="F215" s="325">
        <v>1</v>
      </c>
      <c r="G215" s="363"/>
      <c r="H215" s="354" t="s">
        <v>1248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1249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1250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1251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Rozp_PC\Rozpocet</dc:creator>
  <cp:lastModifiedBy>Rozp_PC\Rozpocet</cp:lastModifiedBy>
  <dcterms:created xsi:type="dcterms:W3CDTF">2025-04-02T10:37:55Z</dcterms:created>
  <dcterms:modified xsi:type="dcterms:W3CDTF">2025-04-02T10:38:02Z</dcterms:modified>
</cp:coreProperties>
</file>